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Marija Milkovic\Desktop\"/>
    </mc:Choice>
  </mc:AlternateContent>
  <xr:revisionPtr revIDLastSave="0" documentId="13_ncr:1_{4CECB179-B8AE-4F31-81CB-C28883D6A4EE}" xr6:coauthVersionLast="47" xr6:coauthVersionMax="47" xr10:uidLastSave="{00000000-0000-0000-0000-000000000000}"/>
  <bookViews>
    <workbookView xWindow="735" yWindow="735" windowWidth="20580" windowHeight="12660" tabRatio="583" firstSheet="2"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Promjene" sheetId="10" r:id="rId9"/>
    <sheet name="Kont" sheetId="9"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E144" i="9" s="1"/>
  <c r="F144" i="9"/>
  <c r="H143" i="9"/>
  <c r="G143" i="9"/>
  <c r="F143" i="9"/>
  <c r="H142" i="9"/>
  <c r="G142" i="9"/>
  <c r="F142" i="9"/>
  <c r="H141" i="9"/>
  <c r="G141" i="9"/>
  <c r="E141" i="9" s="1"/>
  <c r="F141" i="9"/>
  <c r="H140" i="9"/>
  <c r="G140" i="9"/>
  <c r="F140" i="9"/>
  <c r="H139" i="9"/>
  <c r="G139" i="9"/>
  <c r="F139" i="9"/>
  <c r="H138" i="9"/>
  <c r="G138" i="9"/>
  <c r="F138" i="9"/>
  <c r="H137" i="9"/>
  <c r="G137" i="9"/>
  <c r="F137" i="9"/>
  <c r="H136" i="9"/>
  <c r="G136" i="9"/>
  <c r="E136" i="9" s="1"/>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E124" i="9" s="1"/>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E92" i="9" s="1"/>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E26" i="9" s="1"/>
  <c r="F26" i="9"/>
  <c r="H25" i="9"/>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D57" i="8"/>
  <c r="D52" i="8"/>
  <c r="C1629" i="1" s="1"/>
  <c r="D46" i="8"/>
  <c r="C1623" i="1" s="1"/>
  <c r="D37" i="8"/>
  <c r="C1614" i="1" s="1"/>
  <c r="D27" i="8"/>
  <c r="C1604" i="1" s="1"/>
  <c r="D18" i="8"/>
  <c r="C1595" i="1" s="1"/>
  <c r="H1595" i="1" s="1"/>
  <c r="D8" i="8"/>
  <c r="E44" i="7"/>
  <c r="D44" i="7"/>
  <c r="E39" i="7"/>
  <c r="D39" i="7"/>
  <c r="D38" i="7" s="1"/>
  <c r="E30" i="7"/>
  <c r="D30" i="7"/>
  <c r="E23" i="7"/>
  <c r="D1556" i="1" s="1"/>
  <c r="D23" i="7"/>
  <c r="E14" i="7"/>
  <c r="D14" i="7"/>
  <c r="E7" i="7"/>
  <c r="D1540" i="1" s="1"/>
  <c r="D7" i="7"/>
  <c r="D6" i="7" s="1"/>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E118" i="6"/>
  <c r="D118" i="6"/>
  <c r="F118" i="6" s="1"/>
  <c r="F117" i="6"/>
  <c r="F116" i="6"/>
  <c r="E115" i="6"/>
  <c r="D1511" i="1" s="1"/>
  <c r="D115" i="6"/>
  <c r="F113" i="6"/>
  <c r="F112" i="6"/>
  <c r="F111" i="6"/>
  <c r="F110" i="6"/>
  <c r="F109" i="6"/>
  <c r="F108" i="6"/>
  <c r="E107" i="6"/>
  <c r="D107" i="6"/>
  <c r="F106" i="6"/>
  <c r="F105" i="6"/>
  <c r="F104" i="6"/>
  <c r="F103" i="6"/>
  <c r="F102" i="6"/>
  <c r="F101" i="6"/>
  <c r="F100" i="6"/>
  <c r="E99" i="6"/>
  <c r="D99" i="6"/>
  <c r="C1495" i="1" s="1"/>
  <c r="F98" i="6"/>
  <c r="F97" i="6"/>
  <c r="F96" i="6"/>
  <c r="F95" i="6"/>
  <c r="E94" i="6"/>
  <c r="D1490" i="1" s="1"/>
  <c r="D94" i="6"/>
  <c r="F94" i="6" s="1"/>
  <c r="F93" i="6"/>
  <c r="F92" i="6"/>
  <c r="F91" i="6"/>
  <c r="E90" i="6"/>
  <c r="D90" i="6"/>
  <c r="F90" i="6" s="1"/>
  <c r="F88" i="6"/>
  <c r="F87" i="6"/>
  <c r="F86" i="6"/>
  <c r="F85" i="6"/>
  <c r="F84" i="6"/>
  <c r="F83" i="6"/>
  <c r="E82" i="6"/>
  <c r="D1478" i="1" s="1"/>
  <c r="D82" i="6"/>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3" i="6"/>
  <c r="F52" i="6"/>
  <c r="F51" i="6"/>
  <c r="E50" i="6"/>
  <c r="D1446" i="1" s="1"/>
  <c r="D50" i="6"/>
  <c r="F50" i="6" s="1"/>
  <c r="F49" i="6"/>
  <c r="F48" i="6"/>
  <c r="F47" i="6"/>
  <c r="F46" i="6"/>
  <c r="F45" i="6"/>
  <c r="F44" i="6"/>
  <c r="E43" i="6"/>
  <c r="D1439" i="1" s="1"/>
  <c r="D43" i="6"/>
  <c r="F43" i="6" s="1"/>
  <c r="F42" i="6"/>
  <c r="F41" i="6"/>
  <c r="F40" i="6"/>
  <c r="E39" i="6"/>
  <c r="D1435" i="1" s="1"/>
  <c r="D39" i="6"/>
  <c r="F39" i="6" s="1"/>
  <c r="F38" i="6"/>
  <c r="F37" i="6"/>
  <c r="E36" i="6"/>
  <c r="D1432" i="1" s="1"/>
  <c r="D36" i="6"/>
  <c r="F36" i="6" s="1"/>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3" i="6"/>
  <c r="F12" i="6"/>
  <c r="F11" i="6"/>
  <c r="E10" i="6"/>
  <c r="D1406" i="1" s="1"/>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C1260" i="1" s="1"/>
  <c r="F254" i="5"/>
  <c r="F253" i="5"/>
  <c r="E252" i="5"/>
  <c r="D252" i="5"/>
  <c r="F250" i="5"/>
  <c r="F249" i="5"/>
  <c r="E248" i="5"/>
  <c r="D1252" i="1" s="1"/>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1208" i="1"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C1185" i="1" s="1"/>
  <c r="F180" i="5"/>
  <c r="F179" i="5"/>
  <c r="F174" i="5"/>
  <c r="F173" i="5"/>
  <c r="F172" i="5"/>
  <c r="E171" i="5"/>
  <c r="D1176" i="1" s="1"/>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D1141" i="1" s="1"/>
  <c r="D136" i="5"/>
  <c r="F134" i="5"/>
  <c r="F133" i="5"/>
  <c r="F132" i="5"/>
  <c r="F131" i="5"/>
  <c r="F130" i="5"/>
  <c r="F129" i="5"/>
  <c r="F128" i="5"/>
  <c r="E127" i="5"/>
  <c r="D1132" i="1" s="1"/>
  <c r="D127" i="5"/>
  <c r="F127" i="5" s="1"/>
  <c r="F126" i="5"/>
  <c r="F125" i="5"/>
  <c r="F124" i="5"/>
  <c r="F123" i="5"/>
  <c r="F122" i="5"/>
  <c r="F121" i="5"/>
  <c r="E120" i="5"/>
  <c r="D1125" i="1"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1087" i="1" s="1"/>
  <c r="D82" i="5"/>
  <c r="F81" i="5"/>
  <c r="F80" i="5"/>
  <c r="F79" i="5"/>
  <c r="F78" i="5"/>
  <c r="F77" i="5"/>
  <c r="E76" i="5"/>
  <c r="D1081" i="1" s="1"/>
  <c r="D76" i="5"/>
  <c r="F76" i="5" s="1"/>
  <c r="F75" i="5"/>
  <c r="F74" i="5"/>
  <c r="F73" i="5"/>
  <c r="F72" i="5"/>
  <c r="E71" i="5"/>
  <c r="D1076" i="1" s="1"/>
  <c r="D71" i="5"/>
  <c r="F68" i="5"/>
  <c r="F67" i="5"/>
  <c r="F66" i="5"/>
  <c r="F65" i="5"/>
  <c r="F64" i="5"/>
  <c r="E63" i="5"/>
  <c r="D1068" i="1" s="1"/>
  <c r="D63" i="5"/>
  <c r="F63" i="5" s="1"/>
  <c r="F62" i="5"/>
  <c r="F61" i="5"/>
  <c r="F60" i="5"/>
  <c r="F59" i="5"/>
  <c r="F58" i="5"/>
  <c r="F57" i="5"/>
  <c r="E56" i="5"/>
  <c r="D56" i="5"/>
  <c r="C1061" i="1" s="1"/>
  <c r="F55" i="5"/>
  <c r="F54" i="5"/>
  <c r="F53" i="5"/>
  <c r="E52" i="5"/>
  <c r="D1057" i="1" s="1"/>
  <c r="D52" i="5"/>
  <c r="F51" i="5"/>
  <c r="F50" i="5"/>
  <c r="F49" i="5"/>
  <c r="F48" i="5"/>
  <c r="F47" i="5"/>
  <c r="F46" i="5"/>
  <c r="E45" i="5"/>
  <c r="D1050" i="1" s="1"/>
  <c r="D45" i="5"/>
  <c r="F44" i="5"/>
  <c r="F43" i="5"/>
  <c r="F42" i="5"/>
  <c r="E41" i="5"/>
  <c r="D41" i="5"/>
  <c r="F41" i="5" s="1"/>
  <c r="F40" i="5"/>
  <c r="F39" i="5"/>
  <c r="F38" i="5"/>
  <c r="F37" i="5"/>
  <c r="F36" i="5"/>
  <c r="E35" i="5"/>
  <c r="D1040" i="1" s="1"/>
  <c r="D35" i="5"/>
  <c r="C1040" i="1" s="1"/>
  <c r="F34" i="5"/>
  <c r="F33" i="5"/>
  <c r="F32" i="5"/>
  <c r="F31" i="5"/>
  <c r="F30" i="5"/>
  <c r="E29" i="5"/>
  <c r="D1034" i="1" s="1"/>
  <c r="D29" i="5"/>
  <c r="F28" i="5"/>
  <c r="F27" i="5"/>
  <c r="F26" i="5"/>
  <c r="F25" i="5"/>
  <c r="F24" i="5"/>
  <c r="F23" i="5"/>
  <c r="F22" i="5"/>
  <c r="F21" i="5"/>
  <c r="F20" i="5"/>
  <c r="E19" i="5"/>
  <c r="D1024" i="1" s="1"/>
  <c r="D19" i="5"/>
  <c r="C1024" i="1" s="1"/>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6" i="4" s="1"/>
  <c r="F635" i="4"/>
  <c r="F634" i="4"/>
  <c r="E633" i="4"/>
  <c r="D633" i="4"/>
  <c r="C627" i="1" s="1"/>
  <c r="F632" i="4"/>
  <c r="F631"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91" i="4"/>
  <c r="F591" i="4" s="1"/>
  <c r="F590" i="4"/>
  <c r="E589" i="4"/>
  <c r="D583" i="1" s="1"/>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36" i="1" s="1"/>
  <c r="D542" i="4"/>
  <c r="F542" i="4" s="1"/>
  <c r="F541" i="4"/>
  <c r="F540" i="4"/>
  <c r="F539" i="4"/>
  <c r="F538" i="4"/>
  <c r="E537" i="4"/>
  <c r="D531" i="1" s="1"/>
  <c r="D537" i="4"/>
  <c r="F534" i="4"/>
  <c r="F533" i="4"/>
  <c r="E532" i="4"/>
  <c r="D526" i="1" s="1"/>
  <c r="D532" i="4"/>
  <c r="F532" i="4" s="1"/>
  <c r="F531" i="4"/>
  <c r="F530" i="4"/>
  <c r="E529" i="4"/>
  <c r="D529" i="4"/>
  <c r="F529" i="4" s="1"/>
  <c r="F528" i="4"/>
  <c r="F527" i="4"/>
  <c r="E526" i="4"/>
  <c r="D520" i="1" s="1"/>
  <c r="D526" i="4"/>
  <c r="C520" i="1" s="1"/>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C496" i="1" s="1"/>
  <c r="F501" i="4"/>
  <c r="F500" i="4"/>
  <c r="F499" i="4"/>
  <c r="F498" i="4"/>
  <c r="E497" i="4"/>
  <c r="D491" i="1" s="1"/>
  <c r="D497" i="4"/>
  <c r="F497" i="4" s="1"/>
  <c r="F496" i="4"/>
  <c r="F495" i="4"/>
  <c r="F494" i="4"/>
  <c r="F493" i="4"/>
  <c r="E492" i="4"/>
  <c r="D492" i="4"/>
  <c r="F492" i="4" s="1"/>
  <c r="F490" i="4"/>
  <c r="F489" i="4"/>
  <c r="E488" i="4"/>
  <c r="D482" i="1" s="1"/>
  <c r="D488" i="4"/>
  <c r="F488" i="4" s="1"/>
  <c r="F487" i="4"/>
  <c r="F486" i="4"/>
  <c r="E485" i="4"/>
  <c r="D479" i="1" s="1"/>
  <c r="D485" i="4"/>
  <c r="F485" i="4" s="1"/>
  <c r="F484" i="4"/>
  <c r="F483" i="4"/>
  <c r="F482" i="4"/>
  <c r="F481" i="4"/>
  <c r="E480" i="4"/>
  <c r="D480" i="4"/>
  <c r="C474" i="1" s="1"/>
  <c r="F478" i="4"/>
  <c r="F477" i="4"/>
  <c r="E476" i="4"/>
  <c r="D470" i="1" s="1"/>
  <c r="D476" i="4"/>
  <c r="F476" i="4" s="1"/>
  <c r="F475" i="4"/>
  <c r="F474" i="4"/>
  <c r="E473" i="4"/>
  <c r="D473" i="4"/>
  <c r="F473" i="4" s="1"/>
  <c r="F472" i="4"/>
  <c r="F471" i="4"/>
  <c r="E470" i="4"/>
  <c r="D470" i="4"/>
  <c r="F470" i="4" s="1"/>
  <c r="F469" i="4"/>
  <c r="F468" i="4"/>
  <c r="E467" i="4"/>
  <c r="D461" i="1" s="1"/>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26" i="1" s="1"/>
  <c r="D432" i="4"/>
  <c r="C426" i="1" s="1"/>
  <c r="E428" i="4"/>
  <c r="D423" i="1" s="1"/>
  <c r="D428" i="4"/>
  <c r="C423" i="1" s="1"/>
  <c r="E427" i="4"/>
  <c r="D427" i="4"/>
  <c r="E426" i="4"/>
  <c r="D426" i="4"/>
  <c r="F421" i="4"/>
  <c r="F420" i="4"/>
  <c r="F419" i="4"/>
  <c r="F416" i="4"/>
  <c r="F415" i="4"/>
  <c r="F414" i="4"/>
  <c r="F413" i="4"/>
  <c r="E412" i="4"/>
  <c r="D412" i="4"/>
  <c r="F412" i="4" s="1"/>
  <c r="F411" i="4"/>
  <c r="E410" i="4"/>
  <c r="D405" i="1" s="1"/>
  <c r="D410" i="4"/>
  <c r="F410" i="4" s="1"/>
  <c r="F409" i="4"/>
  <c r="F408" i="4"/>
  <c r="E407" i="4"/>
  <c r="E406" i="4" s="1"/>
  <c r="D401" i="1" s="1"/>
  <c r="D407" i="4"/>
  <c r="F407" i="4" s="1"/>
  <c r="F405" i="4"/>
  <c r="F404" i="4"/>
  <c r="F403" i="4"/>
  <c r="F402" i="4"/>
  <c r="E401" i="4"/>
  <c r="D396" i="1" s="1"/>
  <c r="D401" i="4"/>
  <c r="F401" i="4" s="1"/>
  <c r="F400" i="4"/>
  <c r="F399" i="4"/>
  <c r="E398" i="4"/>
  <c r="D393" i="1" s="1"/>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D379" i="4"/>
  <c r="C374" i="1" s="1"/>
  <c r="F378" i="4"/>
  <c r="F377" i="4"/>
  <c r="F376" i="4"/>
  <c r="F375" i="4"/>
  <c r="E374" i="4"/>
  <c r="D369" i="1" s="1"/>
  <c r="D374" i="4"/>
  <c r="F374" i="4" s="1"/>
  <c r="F372" i="4"/>
  <c r="F371" i="4"/>
  <c r="F370" i="4"/>
  <c r="F369" i="4"/>
  <c r="F368" i="4"/>
  <c r="F367" i="4"/>
  <c r="E366" i="4"/>
  <c r="D366" i="4"/>
  <c r="F365" i="4"/>
  <c r="F364" i="4"/>
  <c r="F363" i="4"/>
  <c r="E362" i="4"/>
  <c r="D362" i="4"/>
  <c r="F359" i="4"/>
  <c r="E358" i="4"/>
  <c r="D353" i="1" s="1"/>
  <c r="D358" i="4"/>
  <c r="F358" i="4" s="1"/>
  <c r="F357" i="4"/>
  <c r="F356" i="4"/>
  <c r="E355" i="4"/>
  <c r="E354" i="4" s="1"/>
  <c r="D349" i="1" s="1"/>
  <c r="D355" i="4"/>
  <c r="D354" i="4" s="1"/>
  <c r="F354" i="4" s="1"/>
  <c r="F353" i="4"/>
  <c r="F352" i="4"/>
  <c r="F351" i="4"/>
  <c r="F350" i="4"/>
  <c r="E349" i="4"/>
  <c r="D344" i="1" s="1"/>
  <c r="D349" i="4"/>
  <c r="F349" i="4" s="1"/>
  <c r="F348" i="4"/>
  <c r="F347" i="4"/>
  <c r="E346" i="4"/>
  <c r="D341" i="1" s="1"/>
  <c r="D346" i="4"/>
  <c r="C341" i="1"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2" i="1" s="1"/>
  <c r="D327" i="4"/>
  <c r="C322" i="1" s="1"/>
  <c r="F326" i="4"/>
  <c r="F325" i="4"/>
  <c r="F324" i="4"/>
  <c r="F323" i="4"/>
  <c r="E322" i="4"/>
  <c r="D322" i="4"/>
  <c r="F322" i="4" s="1"/>
  <c r="F320" i="4"/>
  <c r="F319" i="4"/>
  <c r="F318" i="4"/>
  <c r="F317" i="4"/>
  <c r="F316" i="4"/>
  <c r="F315" i="4"/>
  <c r="E314" i="4"/>
  <c r="D309" i="1" s="1"/>
  <c r="D314" i="4"/>
  <c r="F314" i="4" s="1"/>
  <c r="F313" i="4"/>
  <c r="F312" i="4"/>
  <c r="F311" i="4"/>
  <c r="E310" i="4"/>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4" i="1" s="1"/>
  <c r="D278" i="4"/>
  <c r="F278" i="4" s="1"/>
  <c r="F277" i="4"/>
  <c r="F276" i="4"/>
  <c r="F275" i="4"/>
  <c r="E274" i="4"/>
  <c r="D274" i="4"/>
  <c r="F272" i="4"/>
  <c r="F271" i="4"/>
  <c r="F270" i="4"/>
  <c r="E269" i="4"/>
  <c r="D265" i="1" s="1"/>
  <c r="D269" i="4"/>
  <c r="F268" i="4"/>
  <c r="F267" i="4"/>
  <c r="F266" i="4"/>
  <c r="F265" i="4"/>
  <c r="F264" i="4"/>
  <c r="E263" i="4"/>
  <c r="D263" i="4"/>
  <c r="F263" i="4" s="1"/>
  <c r="F261" i="4"/>
  <c r="F260" i="4"/>
  <c r="F259" i="4"/>
  <c r="F258" i="4"/>
  <c r="E257" i="4"/>
  <c r="D257" i="4"/>
  <c r="F257" i="4" s="1"/>
  <c r="F256" i="4"/>
  <c r="F255" i="4"/>
  <c r="E254" i="4"/>
  <c r="D250" i="1" s="1"/>
  <c r="D254" i="4"/>
  <c r="F254" i="4" s="1"/>
  <c r="F253" i="4"/>
  <c r="F252" i="4"/>
  <c r="F251" i="4"/>
  <c r="E250" i="4"/>
  <c r="D246" i="1" s="1"/>
  <c r="D250" i="4"/>
  <c r="F249" i="4"/>
  <c r="F248" i="4"/>
  <c r="F247" i="4"/>
  <c r="E246" i="4"/>
  <c r="D242" i="1" s="1"/>
  <c r="D246" i="4"/>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F225" i="4" s="1"/>
  <c r="F224" i="4"/>
  <c r="F223" i="4"/>
  <c r="E222" i="4"/>
  <c r="D222" i="4"/>
  <c r="C218" i="1" s="1"/>
  <c r="F220" i="4"/>
  <c r="F219" i="4"/>
  <c r="F218" i="4"/>
  <c r="F217" i="4"/>
  <c r="E216" i="4"/>
  <c r="D216" i="4"/>
  <c r="C212" i="1" s="1"/>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F133" i="4"/>
  <c r="F132" i="4"/>
  <c r="F131" i="4"/>
  <c r="F130" i="4"/>
  <c r="E129" i="4"/>
  <c r="D125" i="1" s="1"/>
  <c r="D129" i="4"/>
  <c r="F128" i="4"/>
  <c r="F127" i="4"/>
  <c r="E126" i="4"/>
  <c r="D122" i="1" s="1"/>
  <c r="D126" i="4"/>
  <c r="C122" i="1" s="1"/>
  <c r="F124" i="4"/>
  <c r="F123" i="4"/>
  <c r="F122" i="4"/>
  <c r="F121" i="4"/>
  <c r="E120" i="4"/>
  <c r="D116" i="1" s="1"/>
  <c r="D120" i="4"/>
  <c r="F119" i="4"/>
  <c r="F118" i="4"/>
  <c r="F117" i="4"/>
  <c r="F116" i="4"/>
  <c r="F115" i="4"/>
  <c r="F114" i="4"/>
  <c r="F113" i="4"/>
  <c r="E112" i="4"/>
  <c r="D108" i="1" s="1"/>
  <c r="D112" i="4"/>
  <c r="C108" i="1" s="1"/>
  <c r="F111" i="4"/>
  <c r="F110" i="4"/>
  <c r="F109" i="4"/>
  <c r="F108"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1" i="4"/>
  <c r="F80" i="4"/>
  <c r="F79" i="4"/>
  <c r="F78" i="4"/>
  <c r="E77" i="4"/>
  <c r="D73" i="1" s="1"/>
  <c r="D77" i="4"/>
  <c r="F77" i="4" s="1"/>
  <c r="F76" i="4"/>
  <c r="F75" i="4"/>
  <c r="E74" i="4"/>
  <c r="D70" i="1" s="1"/>
  <c r="D74" i="4"/>
  <c r="F73" i="4"/>
  <c r="F72" i="4"/>
  <c r="E71" i="4"/>
  <c r="D71" i="4"/>
  <c r="F71" i="4" s="1"/>
  <c r="F70" i="4"/>
  <c r="F69" i="4"/>
  <c r="E68" i="4"/>
  <c r="D64" i="1" s="1"/>
  <c r="D68" i="4"/>
  <c r="C64" i="1" s="1"/>
  <c r="F67" i="4"/>
  <c r="F66" i="4"/>
  <c r="F65" i="4"/>
  <c r="E64" i="4"/>
  <c r="D60" i="1" s="1"/>
  <c r="D64" i="4"/>
  <c r="F64" i="4" s="1"/>
  <c r="F63" i="4"/>
  <c r="F62" i="4"/>
  <c r="E61" i="4"/>
  <c r="D61" i="4"/>
  <c r="F61" i="4" s="1"/>
  <c r="F60" i="4"/>
  <c r="F59" i="4"/>
  <c r="E58" i="4"/>
  <c r="D58" i="4"/>
  <c r="F57" i="4"/>
  <c r="F56" i="4"/>
  <c r="F55" i="4"/>
  <c r="F54" i="4"/>
  <c r="E53" i="4"/>
  <c r="D49" i="1" s="1"/>
  <c r="D53" i="4"/>
  <c r="F52" i="4"/>
  <c r="F51" i="4"/>
  <c r="E50" i="4"/>
  <c r="D50" i="4"/>
  <c r="F48" i="4"/>
  <c r="F47" i="4"/>
  <c r="F46" i="4"/>
  <c r="F45" i="4"/>
  <c r="E44" i="4"/>
  <c r="D44" i="4"/>
  <c r="F44" i="4" s="1"/>
  <c r="E43" i="4"/>
  <c r="D39" i="1" s="1"/>
  <c r="F42" i="4"/>
  <c r="F41" i="4"/>
  <c r="F40" i="4"/>
  <c r="E39" i="4"/>
  <c r="D35" i="1" s="1"/>
  <c r="D39" i="4"/>
  <c r="F39" i="4" s="1"/>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G1655" i="1" s="1"/>
  <c r="C1653" i="1"/>
  <c r="C1652" i="1"/>
  <c r="C1651" i="1"/>
  <c r="C1650" i="1"/>
  <c r="C1648" i="1"/>
  <c r="C1647" i="1"/>
  <c r="G1647" i="1" s="1"/>
  <c r="C1646" i="1"/>
  <c r="C1645" i="1"/>
  <c r="C1643" i="1"/>
  <c r="C1642" i="1"/>
  <c r="C1641" i="1"/>
  <c r="C1640" i="1"/>
  <c r="C1639" i="1"/>
  <c r="C1638" i="1"/>
  <c r="C1637" i="1"/>
  <c r="C1636" i="1"/>
  <c r="C1635" i="1"/>
  <c r="C1633" i="1"/>
  <c r="C1632" i="1"/>
  <c r="C1631" i="1"/>
  <c r="C1630" i="1"/>
  <c r="C1627" i="1"/>
  <c r="H1627" i="1" s="1"/>
  <c r="C1626" i="1"/>
  <c r="C1625" i="1"/>
  <c r="C1624"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D1577" i="1"/>
  <c r="C1577" i="1"/>
  <c r="D1576" i="1"/>
  <c r="C1576" i="1"/>
  <c r="D1575" i="1"/>
  <c r="C1575" i="1"/>
  <c r="D1574" i="1"/>
  <c r="C1574" i="1"/>
  <c r="H1574" i="1" s="1"/>
  <c r="D1573" i="1"/>
  <c r="C1573" i="1"/>
  <c r="D1572" i="1"/>
  <c r="C1572" i="1"/>
  <c r="D1570" i="1"/>
  <c r="C1570" i="1"/>
  <c r="D1569" i="1"/>
  <c r="C1569" i="1"/>
  <c r="D1568" i="1"/>
  <c r="C1568" i="1"/>
  <c r="D1567" i="1"/>
  <c r="C1567" i="1"/>
  <c r="D1566" i="1"/>
  <c r="C1566" i="1"/>
  <c r="D1565" i="1"/>
  <c r="C1565" i="1"/>
  <c r="D1564" i="1"/>
  <c r="C1564" i="1"/>
  <c r="D1563" i="1"/>
  <c r="D1562" i="1"/>
  <c r="C1562" i="1"/>
  <c r="H1562" i="1" s="1"/>
  <c r="D1561" i="1"/>
  <c r="C1561" i="1"/>
  <c r="D1560" i="1"/>
  <c r="C1560" i="1"/>
  <c r="D1559" i="1"/>
  <c r="C1559" i="1"/>
  <c r="D1558" i="1"/>
  <c r="C1558" i="1"/>
  <c r="D1557" i="1"/>
  <c r="C1557" i="1"/>
  <c r="C1556" i="1"/>
  <c r="D1554" i="1"/>
  <c r="C1554" i="1"/>
  <c r="D1553" i="1"/>
  <c r="C1553" i="1"/>
  <c r="G1553" i="1" s="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D1536" i="1"/>
  <c r="C1536" i="1"/>
  <c r="D1535" i="1"/>
  <c r="C1535" i="1"/>
  <c r="H1535" i="1" s="1"/>
  <c r="D1534" i="1"/>
  <c r="C1534" i="1"/>
  <c r="D1533" i="1"/>
  <c r="C1533" i="1"/>
  <c r="D1532" i="1"/>
  <c r="C1532" i="1"/>
  <c r="H1532" i="1" s="1"/>
  <c r="D1531" i="1"/>
  <c r="C1531" i="1"/>
  <c r="D1530" i="1"/>
  <c r="C1530" i="1"/>
  <c r="H1530" i="1" s="1"/>
  <c r="D1529" i="1"/>
  <c r="C1529" i="1"/>
  <c r="D1528" i="1"/>
  <c r="C1528" i="1"/>
  <c r="D1527" i="1"/>
  <c r="C1527" i="1"/>
  <c r="D1526" i="1"/>
  <c r="C1526" i="1"/>
  <c r="D1524" i="1"/>
  <c r="C1524" i="1"/>
  <c r="D1523" i="1"/>
  <c r="C1523" i="1"/>
  <c r="D1522" i="1"/>
  <c r="C1522" i="1"/>
  <c r="D1521" i="1"/>
  <c r="C1521" i="1"/>
  <c r="D1520" i="1"/>
  <c r="C1520" i="1"/>
  <c r="H1520" i="1" s="1"/>
  <c r="D1519" i="1"/>
  <c r="C1519" i="1"/>
  <c r="D1517" i="1"/>
  <c r="C1517" i="1"/>
  <c r="D1516" i="1"/>
  <c r="C1516" i="1"/>
  <c r="D1515" i="1"/>
  <c r="C1515" i="1"/>
  <c r="D1514" i="1"/>
  <c r="D1513" i="1"/>
  <c r="C1513" i="1"/>
  <c r="D1512" i="1"/>
  <c r="C1512" i="1"/>
  <c r="C1511" i="1"/>
  <c r="D1509" i="1"/>
  <c r="C1509" i="1"/>
  <c r="D1508" i="1"/>
  <c r="C1508" i="1"/>
  <c r="D1507" i="1"/>
  <c r="C1507" i="1"/>
  <c r="H1507" i="1" s="1"/>
  <c r="D1506" i="1"/>
  <c r="C1506" i="1"/>
  <c r="D1505" i="1"/>
  <c r="C1505" i="1"/>
  <c r="D1504" i="1"/>
  <c r="C1504" i="1"/>
  <c r="D1503" i="1"/>
  <c r="D1502" i="1"/>
  <c r="C1502" i="1"/>
  <c r="H1502" i="1" s="1"/>
  <c r="D1501" i="1"/>
  <c r="C1501" i="1"/>
  <c r="D1500" i="1"/>
  <c r="C1500" i="1"/>
  <c r="D1499" i="1"/>
  <c r="C1499" i="1"/>
  <c r="D1498" i="1"/>
  <c r="C1498" i="1"/>
  <c r="D1497" i="1"/>
  <c r="C1497" i="1"/>
  <c r="D1496" i="1"/>
  <c r="C1496" i="1"/>
  <c r="D1495" i="1"/>
  <c r="D1494" i="1"/>
  <c r="C1494" i="1"/>
  <c r="D1493" i="1"/>
  <c r="C1493" i="1"/>
  <c r="D1492" i="1"/>
  <c r="C1492" i="1"/>
  <c r="D1491" i="1"/>
  <c r="C1491" i="1"/>
  <c r="H1491" i="1" s="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H1456" i="1" s="1"/>
  <c r="D1455" i="1"/>
  <c r="C1455" i="1"/>
  <c r="H1455" i="1" s="1"/>
  <c r="D1454" i="1"/>
  <c r="C1454" i="1"/>
  <c r="D1453" i="1"/>
  <c r="C1453" i="1"/>
  <c r="G1453" i="1" s="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G1427" i="1" s="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H1413" i="1" s="1"/>
  <c r="D1412" i="1"/>
  <c r="C1412" i="1"/>
  <c r="D1411" i="1"/>
  <c r="C1411" i="1"/>
  <c r="D1410" i="1"/>
  <c r="C1410" i="1"/>
  <c r="D1409"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H1355" i="1" s="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H1273" i="1" s="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6" i="1"/>
  <c r="C1256" i="1"/>
  <c r="D1254" i="1"/>
  <c r="C1254" i="1"/>
  <c r="H1254" i="1" s="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G1232" i="1" s="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H1149" i="1" s="1"/>
  <c r="D1148" i="1"/>
  <c r="D1147" i="1"/>
  <c r="C1147" i="1"/>
  <c r="D1146" i="1"/>
  <c r="C1146" i="1"/>
  <c r="D1145" i="1"/>
  <c r="C1145" i="1"/>
  <c r="D1144" i="1"/>
  <c r="C1144" i="1"/>
  <c r="D1143" i="1"/>
  <c r="C1143" i="1"/>
  <c r="D1142" i="1"/>
  <c r="C1142" i="1"/>
  <c r="D1139" i="1"/>
  <c r="C1139" i="1"/>
  <c r="G1139" i="1" s="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C1081" i="1"/>
  <c r="D1080" i="1"/>
  <c r="C1080" i="1"/>
  <c r="H1080" i="1" s="1"/>
  <c r="D1079" i="1"/>
  <c r="C1079" i="1"/>
  <c r="D1078" i="1"/>
  <c r="C1078" i="1"/>
  <c r="D1077" i="1"/>
  <c r="C1077" i="1"/>
  <c r="H1077" i="1" s="1"/>
  <c r="D1073" i="1"/>
  <c r="C1073" i="1"/>
  <c r="D1072" i="1"/>
  <c r="C1072" i="1"/>
  <c r="D1071" i="1"/>
  <c r="C1071" i="1"/>
  <c r="H1071" i="1" s="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H1048" i="1" s="1"/>
  <c r="D1047" i="1"/>
  <c r="C1047" i="1"/>
  <c r="D1046" i="1"/>
  <c r="C1046" i="1"/>
  <c r="D1045" i="1"/>
  <c r="C1045" i="1"/>
  <c r="D1044" i="1"/>
  <c r="C1044" i="1"/>
  <c r="D1043" i="1"/>
  <c r="C1043" i="1"/>
  <c r="D1042" i="1"/>
  <c r="C1042" i="1"/>
  <c r="H1042" i="1" s="1"/>
  <c r="D1041" i="1"/>
  <c r="C1041" i="1"/>
  <c r="D1039" i="1"/>
  <c r="C1039" i="1"/>
  <c r="D1038" i="1"/>
  <c r="C1038" i="1"/>
  <c r="D1037" i="1"/>
  <c r="C1037" i="1"/>
  <c r="D1036" i="1"/>
  <c r="C1036" i="1"/>
  <c r="D1035" i="1"/>
  <c r="C1035" i="1"/>
  <c r="H1035" i="1" s="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H1021" i="1" s="1"/>
  <c r="D1020" i="1"/>
  <c r="C1020" i="1"/>
  <c r="D1019" i="1"/>
  <c r="C1019" i="1"/>
  <c r="D1016" i="1"/>
  <c r="C1016" i="1"/>
  <c r="D1015" i="1"/>
  <c r="C1015" i="1"/>
  <c r="D1014" i="1"/>
  <c r="C1014" i="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H1002" i="1" s="1"/>
  <c r="D1001" i="1"/>
  <c r="C1001" i="1"/>
  <c r="D1000" i="1"/>
  <c r="C1000" i="1"/>
  <c r="D999" i="1"/>
  <c r="C999" i="1"/>
  <c r="D998" i="1"/>
  <c r="C998" i="1"/>
  <c r="D997" i="1"/>
  <c r="C997" i="1"/>
  <c r="D996" i="1"/>
  <c r="C996" i="1"/>
  <c r="D995" i="1"/>
  <c r="C995" i="1"/>
  <c r="D994" i="1"/>
  <c r="C994" i="1"/>
  <c r="D993" i="1"/>
  <c r="C993" i="1"/>
  <c r="D992" i="1"/>
  <c r="C992" i="1"/>
  <c r="H992" i="1" s="1"/>
  <c r="D991" i="1"/>
  <c r="C991" i="1"/>
  <c r="D990" i="1"/>
  <c r="C990" i="1"/>
  <c r="H990" i="1" s="1"/>
  <c r="D989" i="1"/>
  <c r="C989" i="1"/>
  <c r="D988" i="1"/>
  <c r="C988" i="1"/>
  <c r="D987" i="1"/>
  <c r="C987" i="1"/>
  <c r="H987" i="1" s="1"/>
  <c r="D986" i="1"/>
  <c r="C986" i="1"/>
  <c r="H986" i="1" s="1"/>
  <c r="D985" i="1"/>
  <c r="C985" i="1"/>
  <c r="D984" i="1"/>
  <c r="C984" i="1"/>
  <c r="H984" i="1" s="1"/>
  <c r="D983" i="1"/>
  <c r="C983" i="1"/>
  <c r="D982" i="1"/>
  <c r="C982" i="1"/>
  <c r="D981" i="1"/>
  <c r="C981" i="1"/>
  <c r="D980" i="1"/>
  <c r="C980" i="1"/>
  <c r="D979" i="1"/>
  <c r="C979" i="1"/>
  <c r="D978" i="1"/>
  <c r="C978" i="1"/>
  <c r="H978" i="1" s="1"/>
  <c r="D977" i="1"/>
  <c r="C977" i="1"/>
  <c r="D976" i="1"/>
  <c r="C976" i="1"/>
  <c r="D975" i="1"/>
  <c r="C975" i="1"/>
  <c r="H975" i="1" s="1"/>
  <c r="D974" i="1"/>
  <c r="C974" i="1"/>
  <c r="H974" i="1" s="1"/>
  <c r="D973" i="1"/>
  <c r="C973" i="1"/>
  <c r="D972" i="1"/>
  <c r="C972" i="1"/>
  <c r="D971" i="1"/>
  <c r="C971" i="1"/>
  <c r="D970" i="1"/>
  <c r="C970" i="1"/>
  <c r="H970" i="1" s="1"/>
  <c r="D969" i="1"/>
  <c r="C969" i="1"/>
  <c r="D968" i="1"/>
  <c r="C968" i="1"/>
  <c r="D967" i="1"/>
  <c r="C967" i="1"/>
  <c r="H967" i="1" s="1"/>
  <c r="D966" i="1"/>
  <c r="C966" i="1"/>
  <c r="H966" i="1" s="1"/>
  <c r="D965" i="1"/>
  <c r="C965" i="1"/>
  <c r="D964" i="1"/>
  <c r="C964" i="1"/>
  <c r="D963" i="1"/>
  <c r="C963" i="1"/>
  <c r="D962" i="1"/>
  <c r="C962" i="1"/>
  <c r="H962" i="1" s="1"/>
  <c r="D961" i="1"/>
  <c r="C961" i="1"/>
  <c r="D960" i="1"/>
  <c r="C960" i="1"/>
  <c r="H960" i="1" s="1"/>
  <c r="D959" i="1"/>
  <c r="C959" i="1"/>
  <c r="D958" i="1"/>
  <c r="C958" i="1"/>
  <c r="D957" i="1"/>
  <c r="C957" i="1"/>
  <c r="D956" i="1"/>
  <c r="C956" i="1"/>
  <c r="H956" i="1" s="1"/>
  <c r="D955" i="1"/>
  <c r="C955" i="1"/>
  <c r="D954" i="1"/>
  <c r="C954" i="1"/>
  <c r="D953" i="1"/>
  <c r="C953" i="1"/>
  <c r="D952" i="1"/>
  <c r="C952" i="1"/>
  <c r="D951" i="1"/>
  <c r="C951" i="1"/>
  <c r="D950" i="1"/>
  <c r="C950" i="1"/>
  <c r="H950" i="1" s="1"/>
  <c r="D949" i="1"/>
  <c r="C949" i="1"/>
  <c r="D948" i="1"/>
  <c r="C948" i="1"/>
  <c r="H948" i="1" s="1"/>
  <c r="D947" i="1"/>
  <c r="C947" i="1"/>
  <c r="D946" i="1"/>
  <c r="C946" i="1"/>
  <c r="D945" i="1"/>
  <c r="C945" i="1"/>
  <c r="D944" i="1"/>
  <c r="C944" i="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D933" i="1"/>
  <c r="C933" i="1"/>
  <c r="H933" i="1" s="1"/>
  <c r="D932" i="1"/>
  <c r="C932" i="1"/>
  <c r="D931" i="1"/>
  <c r="C931" i="1"/>
  <c r="D930" i="1"/>
  <c r="C930" i="1"/>
  <c r="H930" i="1" s="1"/>
  <c r="D929" i="1"/>
  <c r="C929" i="1"/>
  <c r="D928" i="1"/>
  <c r="C928" i="1"/>
  <c r="D927" i="1"/>
  <c r="C927" i="1"/>
  <c r="D926" i="1"/>
  <c r="C926" i="1"/>
  <c r="D925" i="1"/>
  <c r="C925" i="1"/>
  <c r="D924" i="1"/>
  <c r="C924" i="1"/>
  <c r="D923" i="1"/>
  <c r="C923" i="1"/>
  <c r="D922" i="1"/>
  <c r="C922" i="1"/>
  <c r="D921" i="1"/>
  <c r="C921" i="1"/>
  <c r="H921" i="1" s="1"/>
  <c r="D920" i="1"/>
  <c r="C920" i="1"/>
  <c r="D919" i="1"/>
  <c r="C919" i="1"/>
  <c r="D918" i="1"/>
  <c r="C918" i="1"/>
  <c r="D917" i="1"/>
  <c r="C917" i="1"/>
  <c r="D916" i="1"/>
  <c r="C916" i="1"/>
  <c r="D915" i="1"/>
  <c r="C915" i="1"/>
  <c r="D914" i="1"/>
  <c r="C914" i="1"/>
  <c r="D913" i="1"/>
  <c r="C913" i="1"/>
  <c r="D912" i="1"/>
  <c r="C912" i="1"/>
  <c r="H912" i="1" s="1"/>
  <c r="D911" i="1"/>
  <c r="C911" i="1"/>
  <c r="D910" i="1"/>
  <c r="C910" i="1"/>
  <c r="D909" i="1"/>
  <c r="C909" i="1"/>
  <c r="D908" i="1"/>
  <c r="C908" i="1"/>
  <c r="H908" i="1" s="1"/>
  <c r="D907" i="1"/>
  <c r="C907" i="1"/>
  <c r="D906" i="1"/>
  <c r="C906" i="1"/>
  <c r="D905" i="1"/>
  <c r="C905" i="1"/>
  <c r="D904" i="1"/>
  <c r="C904" i="1"/>
  <c r="D903" i="1"/>
  <c r="C903" i="1"/>
  <c r="D902" i="1"/>
  <c r="C902" i="1"/>
  <c r="D901" i="1"/>
  <c r="C901" i="1"/>
  <c r="D900" i="1"/>
  <c r="C900" i="1"/>
  <c r="D899" i="1"/>
  <c r="C899" i="1"/>
  <c r="D898" i="1"/>
  <c r="C898" i="1"/>
  <c r="D897" i="1"/>
  <c r="C897" i="1"/>
  <c r="D896" i="1"/>
  <c r="C896" i="1"/>
  <c r="H896" i="1" s="1"/>
  <c r="D895" i="1"/>
  <c r="C895" i="1"/>
  <c r="D894" i="1"/>
  <c r="C894" i="1"/>
  <c r="D893" i="1"/>
  <c r="C893" i="1"/>
  <c r="D892" i="1"/>
  <c r="C892" i="1"/>
  <c r="D891" i="1"/>
  <c r="C891" i="1"/>
  <c r="D890" i="1"/>
  <c r="C890" i="1"/>
  <c r="D889" i="1"/>
  <c r="C889" i="1"/>
  <c r="D888" i="1"/>
  <c r="C888" i="1"/>
  <c r="D887" i="1"/>
  <c r="C887" i="1"/>
  <c r="D886" i="1"/>
  <c r="C886" i="1"/>
  <c r="D885" i="1"/>
  <c r="C885" i="1"/>
  <c r="D884" i="1"/>
  <c r="C884" i="1"/>
  <c r="H884" i="1" s="1"/>
  <c r="D883" i="1"/>
  <c r="C883" i="1"/>
  <c r="D882" i="1"/>
  <c r="C882" i="1"/>
  <c r="D881" i="1"/>
  <c r="C881" i="1"/>
  <c r="D880" i="1"/>
  <c r="C880" i="1"/>
  <c r="D879" i="1"/>
  <c r="C879" i="1"/>
  <c r="D878" i="1"/>
  <c r="C878" i="1"/>
  <c r="H878" i="1" s="1"/>
  <c r="D877" i="1"/>
  <c r="C877" i="1"/>
  <c r="D876" i="1"/>
  <c r="C876" i="1"/>
  <c r="D875" i="1"/>
  <c r="C875" i="1"/>
  <c r="D874" i="1"/>
  <c r="C874" i="1"/>
  <c r="D873" i="1"/>
  <c r="C873" i="1"/>
  <c r="D872" i="1"/>
  <c r="C872" i="1"/>
  <c r="D871" i="1"/>
  <c r="C871" i="1"/>
  <c r="H871" i="1" s="1"/>
  <c r="D870" i="1"/>
  <c r="C870" i="1"/>
  <c r="D869" i="1"/>
  <c r="C869" i="1"/>
  <c r="D868" i="1"/>
  <c r="C868" i="1"/>
  <c r="D867" i="1"/>
  <c r="C867" i="1"/>
  <c r="H867" i="1" s="1"/>
  <c r="D866" i="1"/>
  <c r="C866" i="1"/>
  <c r="D865" i="1"/>
  <c r="C865" i="1"/>
  <c r="D864" i="1"/>
  <c r="C864" i="1"/>
  <c r="D863" i="1"/>
  <c r="C863" i="1"/>
  <c r="D862" i="1"/>
  <c r="C862" i="1"/>
  <c r="H862" i="1" s="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H840" i="1" s="1"/>
  <c r="D839" i="1"/>
  <c r="C839" i="1"/>
  <c r="D838" i="1"/>
  <c r="C838" i="1"/>
  <c r="D837" i="1"/>
  <c r="C837" i="1"/>
  <c r="D836" i="1"/>
  <c r="C836" i="1"/>
  <c r="H836" i="1" s="1"/>
  <c r="D835" i="1"/>
  <c r="C835" i="1"/>
  <c r="D834" i="1"/>
  <c r="C834" i="1"/>
  <c r="D833" i="1"/>
  <c r="C833" i="1"/>
  <c r="D832" i="1"/>
  <c r="C832" i="1"/>
  <c r="D831" i="1"/>
  <c r="C831" i="1"/>
  <c r="D830" i="1"/>
  <c r="C830" i="1"/>
  <c r="D829" i="1"/>
  <c r="C829" i="1"/>
  <c r="D828" i="1"/>
  <c r="C828" i="1"/>
  <c r="H828" i="1" s="1"/>
  <c r="D827" i="1"/>
  <c r="C827" i="1"/>
  <c r="D826" i="1"/>
  <c r="C826" i="1"/>
  <c r="D825" i="1"/>
  <c r="C825" i="1"/>
  <c r="D824" i="1"/>
  <c r="C824" i="1"/>
  <c r="D823" i="1"/>
  <c r="C823" i="1"/>
  <c r="D822" i="1"/>
  <c r="C822" i="1"/>
  <c r="D821" i="1"/>
  <c r="C821" i="1"/>
  <c r="D820" i="1"/>
  <c r="C820" i="1"/>
  <c r="G820" i="1" s="1"/>
  <c r="D819" i="1"/>
  <c r="C819" i="1"/>
  <c r="D818" i="1"/>
  <c r="C818" i="1"/>
  <c r="D817" i="1"/>
  <c r="C817" i="1"/>
  <c r="D816" i="1"/>
  <c r="C816" i="1"/>
  <c r="H816" i="1" s="1"/>
  <c r="D815" i="1"/>
  <c r="C815" i="1"/>
  <c r="D814" i="1"/>
  <c r="C814" i="1"/>
  <c r="D813" i="1"/>
  <c r="C813" i="1"/>
  <c r="H813" i="1" s="1"/>
  <c r="D812" i="1"/>
  <c r="C812" i="1"/>
  <c r="H812" i="1" s="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H792" i="1" s="1"/>
  <c r="D791" i="1"/>
  <c r="C791" i="1"/>
  <c r="D790" i="1"/>
  <c r="C790" i="1"/>
  <c r="D789" i="1"/>
  <c r="C789" i="1"/>
  <c r="H789" i="1" s="1"/>
  <c r="D788" i="1"/>
  <c r="C788" i="1"/>
  <c r="D787" i="1"/>
  <c r="C787" i="1"/>
  <c r="D786" i="1"/>
  <c r="C786" i="1"/>
  <c r="D785" i="1"/>
  <c r="C785" i="1"/>
  <c r="D784" i="1"/>
  <c r="C784" i="1"/>
  <c r="D783" i="1"/>
  <c r="C783" i="1"/>
  <c r="D782" i="1"/>
  <c r="C782" i="1"/>
  <c r="D781" i="1"/>
  <c r="C781" i="1"/>
  <c r="D780" i="1"/>
  <c r="C780" i="1"/>
  <c r="H780" i="1" s="1"/>
  <c r="D779" i="1"/>
  <c r="C779" i="1"/>
  <c r="D778" i="1"/>
  <c r="C778" i="1"/>
  <c r="D777" i="1"/>
  <c r="C777" i="1"/>
  <c r="D776" i="1"/>
  <c r="C776" i="1"/>
  <c r="H776" i="1" s="1"/>
  <c r="D775" i="1"/>
  <c r="C775" i="1"/>
  <c r="H775" i="1" s="1"/>
  <c r="D774" i="1"/>
  <c r="C774" i="1"/>
  <c r="D773" i="1"/>
  <c r="C773" i="1"/>
  <c r="D772" i="1"/>
  <c r="C772" i="1"/>
  <c r="D771" i="1"/>
  <c r="C771" i="1"/>
  <c r="D770" i="1"/>
  <c r="C770" i="1"/>
  <c r="D769" i="1"/>
  <c r="C769" i="1"/>
  <c r="D768" i="1"/>
  <c r="C768" i="1"/>
  <c r="H768" i="1" s="1"/>
  <c r="D767" i="1"/>
  <c r="C767" i="1"/>
  <c r="D766" i="1"/>
  <c r="C766" i="1"/>
  <c r="D765" i="1"/>
  <c r="C765" i="1"/>
  <c r="D764" i="1"/>
  <c r="C764" i="1"/>
  <c r="H764" i="1" s="1"/>
  <c r="D763" i="1"/>
  <c r="C763" i="1"/>
  <c r="D762" i="1"/>
  <c r="C762" i="1"/>
  <c r="D761" i="1"/>
  <c r="C761" i="1"/>
  <c r="D760" i="1"/>
  <c r="C760" i="1"/>
  <c r="D759" i="1"/>
  <c r="C759" i="1"/>
  <c r="D758" i="1"/>
  <c r="C758" i="1"/>
  <c r="D757" i="1"/>
  <c r="C757" i="1"/>
  <c r="D756" i="1"/>
  <c r="C756" i="1"/>
  <c r="H756" i="1" s="1"/>
  <c r="D755" i="1"/>
  <c r="C755" i="1"/>
  <c r="D754" i="1"/>
  <c r="C754" i="1"/>
  <c r="D753" i="1"/>
  <c r="C753" i="1"/>
  <c r="H753" i="1" s="1"/>
  <c r="D752" i="1"/>
  <c r="C752" i="1"/>
  <c r="D751" i="1"/>
  <c r="C751" i="1"/>
  <c r="D750" i="1"/>
  <c r="C750" i="1"/>
  <c r="D749" i="1"/>
  <c r="C749" i="1"/>
  <c r="D748" i="1"/>
  <c r="C748" i="1"/>
  <c r="D747" i="1"/>
  <c r="C747" i="1"/>
  <c r="D746" i="1"/>
  <c r="C746" i="1"/>
  <c r="D745" i="1"/>
  <c r="C745" i="1"/>
  <c r="D744" i="1"/>
  <c r="C744" i="1"/>
  <c r="H744" i="1" s="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H728" i="1" s="1"/>
  <c r="D727" i="1"/>
  <c r="C727" i="1"/>
  <c r="D726" i="1"/>
  <c r="C726" i="1"/>
  <c r="D725" i="1"/>
  <c r="C725" i="1"/>
  <c r="D724" i="1"/>
  <c r="C724" i="1"/>
  <c r="H724" i="1" s="1"/>
  <c r="D723" i="1"/>
  <c r="C723" i="1"/>
  <c r="D722" i="1"/>
  <c r="C722" i="1"/>
  <c r="D721" i="1"/>
  <c r="C721" i="1"/>
  <c r="D720" i="1"/>
  <c r="C720" i="1"/>
  <c r="H720" i="1" s="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H705" i="1" s="1"/>
  <c r="D704" i="1"/>
  <c r="C704" i="1"/>
  <c r="H704" i="1" s="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H684" i="1" s="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H668" i="1" s="1"/>
  <c r="D667" i="1"/>
  <c r="C667" i="1"/>
  <c r="D666" i="1"/>
  <c r="C666" i="1"/>
  <c r="D665" i="1"/>
  <c r="C665" i="1"/>
  <c r="D664" i="1"/>
  <c r="C664" i="1"/>
  <c r="D663" i="1"/>
  <c r="C663" i="1"/>
  <c r="D662" i="1"/>
  <c r="C662" i="1"/>
  <c r="D661" i="1"/>
  <c r="C661" i="1"/>
  <c r="D660" i="1"/>
  <c r="C660" i="1"/>
  <c r="H660" i="1" s="1"/>
  <c r="D659" i="1"/>
  <c r="C659" i="1"/>
  <c r="D658" i="1"/>
  <c r="C658" i="1"/>
  <c r="D657" i="1"/>
  <c r="C657" i="1"/>
  <c r="D656" i="1"/>
  <c r="C656" i="1"/>
  <c r="H656" i="1" s="1"/>
  <c r="D655" i="1"/>
  <c r="C655" i="1"/>
  <c r="H655" i="1" s="1"/>
  <c r="D654" i="1"/>
  <c r="C654" i="1"/>
  <c r="D653" i="1"/>
  <c r="C653" i="1"/>
  <c r="D652" i="1"/>
  <c r="C652" i="1"/>
  <c r="D651" i="1"/>
  <c r="C651" i="1"/>
  <c r="H651" i="1" s="1"/>
  <c r="D650" i="1"/>
  <c r="C650" i="1"/>
  <c r="D648" i="1"/>
  <c r="C648" i="1"/>
  <c r="D647" i="1"/>
  <c r="C647" i="1"/>
  <c r="D646" i="1"/>
  <c r="C646" i="1"/>
  <c r="D645" i="1"/>
  <c r="C645" i="1"/>
  <c r="D636" i="1"/>
  <c r="C636" i="1"/>
  <c r="D635" i="1"/>
  <c r="C635" i="1"/>
  <c r="D632" i="1"/>
  <c r="C632" i="1"/>
  <c r="D631" i="1"/>
  <c r="C631" i="1"/>
  <c r="D630" i="1"/>
  <c r="D629" i="1"/>
  <c r="C629" i="1"/>
  <c r="D628" i="1"/>
  <c r="C628" i="1"/>
  <c r="D626" i="1"/>
  <c r="C626" i="1"/>
  <c r="D625" i="1"/>
  <c r="C625" i="1"/>
  <c r="D624" i="1"/>
  <c r="C624" i="1"/>
  <c r="H624" i="1" s="1"/>
  <c r="D622" i="1"/>
  <c r="C622" i="1"/>
  <c r="D621" i="1"/>
  <c r="C621" i="1"/>
  <c r="D620" i="1"/>
  <c r="C620" i="1"/>
  <c r="D619" i="1"/>
  <c r="C619" i="1"/>
  <c r="H619" i="1" s="1"/>
  <c r="D618" i="1"/>
  <c r="C618" i="1"/>
  <c r="D617" i="1"/>
  <c r="C617" i="1"/>
  <c r="D616" i="1"/>
  <c r="C616" i="1"/>
  <c r="D614" i="1"/>
  <c r="C614" i="1"/>
  <c r="D613" i="1"/>
  <c r="C613" i="1"/>
  <c r="D612" i="1"/>
  <c r="C612" i="1"/>
  <c r="D611" i="1"/>
  <c r="C611" i="1"/>
  <c r="D609" i="1"/>
  <c r="C609" i="1"/>
  <c r="H609" i="1" s="1"/>
  <c r="D608" i="1"/>
  <c r="C608" i="1"/>
  <c r="D607" i="1"/>
  <c r="C607" i="1"/>
  <c r="D606" i="1"/>
  <c r="C606" i="1"/>
  <c r="D605" i="1"/>
  <c r="C605" i="1"/>
  <c r="D604" i="1"/>
  <c r="C604" i="1"/>
  <c r="D602" i="1"/>
  <c r="C602" i="1"/>
  <c r="D600" i="1"/>
  <c r="C600" i="1"/>
  <c r="D599" i="1"/>
  <c r="C599" i="1"/>
  <c r="H599" i="1" s="1"/>
  <c r="D598" i="1"/>
  <c r="C598" i="1"/>
  <c r="C597" i="1"/>
  <c r="D596" i="1"/>
  <c r="C596" i="1"/>
  <c r="D595" i="1"/>
  <c r="C595" i="1"/>
  <c r="D594" i="1"/>
  <c r="C594" i="1"/>
  <c r="D593" i="1"/>
  <c r="C593" i="1"/>
  <c r="D590" i="1"/>
  <c r="C590" i="1"/>
  <c r="D589" i="1"/>
  <c r="C589" i="1"/>
  <c r="D587" i="1"/>
  <c r="C587" i="1"/>
  <c r="D586" i="1"/>
  <c r="C586" i="1"/>
  <c r="H586" i="1" s="1"/>
  <c r="D585" i="1"/>
  <c r="D584" i="1"/>
  <c r="C584" i="1"/>
  <c r="C583" i="1"/>
  <c r="D582" i="1"/>
  <c r="C582" i="1"/>
  <c r="D581" i="1"/>
  <c r="C581" i="1"/>
  <c r="D580" i="1"/>
  <c r="C580" i="1"/>
  <c r="D577" i="1"/>
  <c r="C577" i="1"/>
  <c r="D576" i="1"/>
  <c r="C576" i="1"/>
  <c r="D575" i="1"/>
  <c r="D574" i="1"/>
  <c r="C574" i="1"/>
  <c r="D573" i="1"/>
  <c r="C573" i="1"/>
  <c r="H573" i="1" s="1"/>
  <c r="D572" i="1"/>
  <c r="C572" i="1"/>
  <c r="D571" i="1"/>
  <c r="C571" i="1"/>
  <c r="H571" i="1" s="1"/>
  <c r="D570" i="1"/>
  <c r="C570" i="1"/>
  <c r="D569" i="1"/>
  <c r="C569" i="1"/>
  <c r="D568" i="1"/>
  <c r="C568" i="1"/>
  <c r="D567" i="1"/>
  <c r="C567" i="1"/>
  <c r="D566" i="1"/>
  <c r="D564" i="1"/>
  <c r="C564" i="1"/>
  <c r="D563" i="1"/>
  <c r="C563" i="1"/>
  <c r="D562" i="1"/>
  <c r="C562" i="1"/>
  <c r="D561" i="1"/>
  <c r="C561" i="1"/>
  <c r="D560" i="1"/>
  <c r="C560" i="1"/>
  <c r="D559" i="1"/>
  <c r="C559" i="1"/>
  <c r="D558" i="1"/>
  <c r="C558" i="1"/>
  <c r="H558" i="1" s="1"/>
  <c r="D557" i="1"/>
  <c r="C557" i="1"/>
  <c r="D555" i="1"/>
  <c r="C555" i="1"/>
  <c r="D554" i="1"/>
  <c r="C554" i="1"/>
  <c r="D553" i="1"/>
  <c r="C553" i="1"/>
  <c r="H553" i="1" s="1"/>
  <c r="D552" i="1"/>
  <c r="C552" i="1"/>
  <c r="H552" i="1" s="1"/>
  <c r="D551" i="1"/>
  <c r="D550" i="1"/>
  <c r="C550" i="1"/>
  <c r="D549" i="1"/>
  <c r="C549" i="1"/>
  <c r="D548" i="1"/>
  <c r="C548" i="1"/>
  <c r="D547" i="1"/>
  <c r="C547" i="1"/>
  <c r="D546" i="1"/>
  <c r="C546" i="1"/>
  <c r="D545" i="1"/>
  <c r="C545" i="1"/>
  <c r="D544" i="1"/>
  <c r="C544" i="1"/>
  <c r="D543" i="1"/>
  <c r="C543" i="1"/>
  <c r="H543" i="1" s="1"/>
  <c r="D542" i="1"/>
  <c r="C542" i="1"/>
  <c r="D541" i="1"/>
  <c r="C541" i="1"/>
  <c r="D540" i="1"/>
  <c r="C540" i="1"/>
  <c r="D538" i="1"/>
  <c r="C538" i="1"/>
  <c r="D537" i="1"/>
  <c r="C537" i="1"/>
  <c r="D535" i="1"/>
  <c r="C535" i="1"/>
  <c r="D534" i="1"/>
  <c r="C534" i="1"/>
  <c r="D533" i="1"/>
  <c r="C533" i="1"/>
  <c r="H533" i="1" s="1"/>
  <c r="D532" i="1"/>
  <c r="C532" i="1"/>
  <c r="H532" i="1" s="1"/>
  <c r="D528" i="1"/>
  <c r="C528" i="1"/>
  <c r="H528" i="1" s="1"/>
  <c r="D527" i="1"/>
  <c r="C527" i="1"/>
  <c r="D525" i="1"/>
  <c r="C525" i="1"/>
  <c r="D524" i="1"/>
  <c r="C524" i="1"/>
  <c r="D523" i="1"/>
  <c r="D522" i="1"/>
  <c r="C522" i="1"/>
  <c r="H522" i="1" s="1"/>
  <c r="D521" i="1"/>
  <c r="C521" i="1"/>
  <c r="D519" i="1"/>
  <c r="C519" i="1"/>
  <c r="D518" i="1"/>
  <c r="C518" i="1"/>
  <c r="D517" i="1"/>
  <c r="C517" i="1"/>
  <c r="D515" i="1"/>
  <c r="C515" i="1"/>
  <c r="D514" i="1"/>
  <c r="C514" i="1"/>
  <c r="D513" i="1"/>
  <c r="C513" i="1"/>
  <c r="D512" i="1"/>
  <c r="C512" i="1"/>
  <c r="D511" i="1"/>
  <c r="C511" i="1"/>
  <c r="D510" i="1"/>
  <c r="C510" i="1"/>
  <c r="D509" i="1"/>
  <c r="C509" i="1"/>
  <c r="D507" i="1"/>
  <c r="C507" i="1"/>
  <c r="H507" i="1" s="1"/>
  <c r="D506" i="1"/>
  <c r="C506" i="1"/>
  <c r="D505" i="1"/>
  <c r="C505" i="1"/>
  <c r="D504" i="1"/>
  <c r="C504" i="1"/>
  <c r="D503" i="1"/>
  <c r="C503" i="1"/>
  <c r="D502" i="1"/>
  <c r="C502" i="1"/>
  <c r="D501" i="1"/>
  <c r="C501" i="1"/>
  <c r="H501" i="1" s="1"/>
  <c r="D500" i="1"/>
  <c r="C500" i="1"/>
  <c r="D499" i="1"/>
  <c r="C499" i="1"/>
  <c r="D498" i="1"/>
  <c r="C498" i="1"/>
  <c r="H498" i="1" s="1"/>
  <c r="D497" i="1"/>
  <c r="C497" i="1"/>
  <c r="D495" i="1"/>
  <c r="C495" i="1"/>
  <c r="D494" i="1"/>
  <c r="C494" i="1"/>
  <c r="D493" i="1"/>
  <c r="C493" i="1"/>
  <c r="D492" i="1"/>
  <c r="C492" i="1"/>
  <c r="D490" i="1"/>
  <c r="C490" i="1"/>
  <c r="H490" i="1" s="1"/>
  <c r="D489" i="1"/>
  <c r="C489" i="1"/>
  <c r="D488" i="1"/>
  <c r="C488" i="1"/>
  <c r="D487" i="1"/>
  <c r="C487" i="1"/>
  <c r="D486" i="1"/>
  <c r="C486" i="1"/>
  <c r="D484" i="1"/>
  <c r="C484" i="1"/>
  <c r="D483" i="1"/>
  <c r="C483" i="1"/>
  <c r="D481" i="1"/>
  <c r="C481" i="1"/>
  <c r="D480" i="1"/>
  <c r="C480" i="1"/>
  <c r="D478" i="1"/>
  <c r="C478" i="1"/>
  <c r="D477" i="1"/>
  <c r="C477" i="1"/>
  <c r="D476" i="1"/>
  <c r="C476" i="1"/>
  <c r="D475" i="1"/>
  <c r="C475" i="1"/>
  <c r="D474" i="1"/>
  <c r="D472" i="1"/>
  <c r="C472" i="1"/>
  <c r="D471" i="1"/>
  <c r="C471" i="1"/>
  <c r="D469" i="1"/>
  <c r="C469" i="1"/>
  <c r="D468" i="1"/>
  <c r="C468" i="1"/>
  <c r="D467" i="1"/>
  <c r="D466" i="1"/>
  <c r="C466" i="1"/>
  <c r="D465" i="1"/>
  <c r="C465" i="1"/>
  <c r="D464" i="1"/>
  <c r="C464" i="1"/>
  <c r="D463" i="1"/>
  <c r="C463" i="1"/>
  <c r="D462" i="1"/>
  <c r="C462" i="1"/>
  <c r="D459" i="1"/>
  <c r="C459" i="1"/>
  <c r="D458" i="1"/>
  <c r="C458" i="1"/>
  <c r="D457" i="1"/>
  <c r="C457" i="1"/>
  <c r="D456" i="1"/>
  <c r="C456" i="1"/>
  <c r="D455" i="1"/>
  <c r="C455" i="1"/>
  <c r="D454" i="1"/>
  <c r="C454" i="1"/>
  <c r="D453" i="1"/>
  <c r="C453" i="1"/>
  <c r="H453" i="1" s="1"/>
  <c r="D452" i="1"/>
  <c r="C452" i="1"/>
  <c r="D450" i="1"/>
  <c r="C450" i="1"/>
  <c r="D449" i="1"/>
  <c r="C449" i="1"/>
  <c r="D448" i="1"/>
  <c r="C448" i="1"/>
  <c r="H448" i="1" s="1"/>
  <c r="D447" i="1"/>
  <c r="C447" i="1"/>
  <c r="D445" i="1"/>
  <c r="C445" i="1"/>
  <c r="H445" i="1" s="1"/>
  <c r="D444" i="1"/>
  <c r="C444" i="1"/>
  <c r="D443" i="1"/>
  <c r="C443" i="1"/>
  <c r="D442" i="1"/>
  <c r="C442" i="1"/>
  <c r="H442" i="1" s="1"/>
  <c r="D441" i="1"/>
  <c r="C441" i="1"/>
  <c r="D440" i="1"/>
  <c r="C440" i="1"/>
  <c r="D438" i="1"/>
  <c r="C438" i="1"/>
  <c r="D437" i="1"/>
  <c r="C437" i="1"/>
  <c r="D436" i="1"/>
  <c r="C436" i="1"/>
  <c r="D435" i="1"/>
  <c r="C435" i="1"/>
  <c r="D434" i="1"/>
  <c r="C434" i="1"/>
  <c r="D433" i="1"/>
  <c r="C433" i="1"/>
  <c r="D432" i="1"/>
  <c r="C432" i="1"/>
  <c r="D431" i="1"/>
  <c r="D430" i="1"/>
  <c r="C430" i="1"/>
  <c r="D429" i="1"/>
  <c r="C429" i="1"/>
  <c r="D428" i="1"/>
  <c r="C428" i="1"/>
  <c r="D427" i="1"/>
  <c r="C427" i="1"/>
  <c r="D422" i="1"/>
  <c r="D416" i="1"/>
  <c r="C416" i="1"/>
  <c r="D415" i="1"/>
  <c r="C415" i="1"/>
  <c r="D414" i="1"/>
  <c r="C414" i="1"/>
  <c r="D411" i="1"/>
  <c r="C411" i="1"/>
  <c r="D410" i="1"/>
  <c r="C410" i="1"/>
  <c r="D409" i="1"/>
  <c r="C409" i="1"/>
  <c r="D408" i="1"/>
  <c r="C408" i="1"/>
  <c r="H408" i="1" s="1"/>
  <c r="D407" i="1"/>
  <c r="D406" i="1"/>
  <c r="C406" i="1"/>
  <c r="C405" i="1"/>
  <c r="D404" i="1"/>
  <c r="C404" i="1"/>
  <c r="D403" i="1"/>
  <c r="C403" i="1"/>
  <c r="D402" i="1"/>
  <c r="C402" i="1"/>
  <c r="D400" i="1"/>
  <c r="C400" i="1"/>
  <c r="H400" i="1" s="1"/>
  <c r="D399" i="1"/>
  <c r="C399" i="1"/>
  <c r="G399" i="1" s="1"/>
  <c r="D398" i="1"/>
  <c r="C398" i="1"/>
  <c r="D397" i="1"/>
  <c r="C397" i="1"/>
  <c r="H397" i="1" s="1"/>
  <c r="D395" i="1"/>
  <c r="C395" i="1"/>
  <c r="D394" i="1"/>
  <c r="C394" i="1"/>
  <c r="C393" i="1"/>
  <c r="D392" i="1"/>
  <c r="C392" i="1"/>
  <c r="D391" i="1"/>
  <c r="C391" i="1"/>
  <c r="D390" i="1"/>
  <c r="C390" i="1"/>
  <c r="D389" i="1"/>
  <c r="C389" i="1"/>
  <c r="D387" i="1"/>
  <c r="C387" i="1"/>
  <c r="H387" i="1" s="1"/>
  <c r="D386" i="1"/>
  <c r="C386" i="1"/>
  <c r="D385" i="1"/>
  <c r="C385" i="1"/>
  <c r="D384" i="1"/>
  <c r="C384" i="1"/>
  <c r="C383" i="1"/>
  <c r="D382" i="1"/>
  <c r="C382" i="1"/>
  <c r="D381" i="1"/>
  <c r="C381" i="1"/>
  <c r="D380" i="1"/>
  <c r="C380" i="1"/>
  <c r="D379" i="1"/>
  <c r="C379" i="1"/>
  <c r="D378" i="1"/>
  <c r="C378" i="1"/>
  <c r="D377" i="1"/>
  <c r="C377" i="1"/>
  <c r="D376" i="1"/>
  <c r="C376" i="1"/>
  <c r="H376" i="1" s="1"/>
  <c r="D375" i="1"/>
  <c r="C375" i="1"/>
  <c r="D373" i="1"/>
  <c r="C373" i="1"/>
  <c r="D372" i="1"/>
  <c r="C372" i="1"/>
  <c r="D371" i="1"/>
  <c r="C371" i="1"/>
  <c r="D370" i="1"/>
  <c r="C370" i="1"/>
  <c r="D367" i="1"/>
  <c r="C367" i="1"/>
  <c r="D366" i="1"/>
  <c r="C366" i="1"/>
  <c r="D365" i="1"/>
  <c r="C365" i="1"/>
  <c r="D364" i="1"/>
  <c r="C364" i="1"/>
  <c r="D363" i="1"/>
  <c r="C363" i="1"/>
  <c r="D362" i="1"/>
  <c r="C362" i="1"/>
  <c r="D361" i="1"/>
  <c r="C361" i="1"/>
  <c r="D360" i="1"/>
  <c r="C360" i="1"/>
  <c r="H360" i="1" s="1"/>
  <c r="D359" i="1"/>
  <c r="C359" i="1"/>
  <c r="D358" i="1"/>
  <c r="C358" i="1"/>
  <c r="D357" i="1"/>
  <c r="C357" i="1"/>
  <c r="D354" i="1"/>
  <c r="C354" i="1"/>
  <c r="D352" i="1"/>
  <c r="C352" i="1"/>
  <c r="D351" i="1"/>
  <c r="C351" i="1"/>
  <c r="C350" i="1"/>
  <c r="D348" i="1"/>
  <c r="C348" i="1"/>
  <c r="D347" i="1"/>
  <c r="C347" i="1"/>
  <c r="D346" i="1"/>
  <c r="C346" i="1"/>
  <c r="D345" i="1"/>
  <c r="C345" i="1"/>
  <c r="C344" i="1"/>
  <c r="D343" i="1"/>
  <c r="C343" i="1"/>
  <c r="D342" i="1"/>
  <c r="C342" i="1"/>
  <c r="D340" i="1"/>
  <c r="C340" i="1"/>
  <c r="D339" i="1"/>
  <c r="C339" i="1"/>
  <c r="D338" i="1"/>
  <c r="C338" i="1"/>
  <c r="D337" i="1"/>
  <c r="C337" i="1"/>
  <c r="C336" i="1"/>
  <c r="D335" i="1"/>
  <c r="C335" i="1"/>
  <c r="H335" i="1" s="1"/>
  <c r="D334" i="1"/>
  <c r="C334" i="1"/>
  <c r="D333" i="1"/>
  <c r="C333" i="1"/>
  <c r="D332" i="1"/>
  <c r="C332" i="1"/>
  <c r="D331" i="1"/>
  <c r="D330" i="1"/>
  <c r="C330" i="1"/>
  <c r="H330" i="1" s="1"/>
  <c r="D329" i="1"/>
  <c r="C329" i="1"/>
  <c r="D328" i="1"/>
  <c r="C328" i="1"/>
  <c r="D327" i="1"/>
  <c r="C327" i="1"/>
  <c r="D326" i="1"/>
  <c r="C326" i="1"/>
  <c r="D325" i="1"/>
  <c r="C325" i="1"/>
  <c r="D324" i="1"/>
  <c r="C324" i="1"/>
  <c r="D323" i="1"/>
  <c r="C323" i="1"/>
  <c r="D321" i="1"/>
  <c r="C321" i="1"/>
  <c r="D320" i="1"/>
  <c r="C320" i="1"/>
  <c r="D319" i="1"/>
  <c r="C319" i="1"/>
  <c r="D318" i="1"/>
  <c r="C318" i="1"/>
  <c r="D317" i="1"/>
  <c r="C317" i="1"/>
  <c r="D315" i="1"/>
  <c r="C315" i="1"/>
  <c r="D314" i="1"/>
  <c r="C314" i="1"/>
  <c r="D313" i="1"/>
  <c r="C313" i="1"/>
  <c r="D312" i="1"/>
  <c r="C312" i="1"/>
  <c r="D311" i="1"/>
  <c r="C311" i="1"/>
  <c r="D310" i="1"/>
  <c r="C310" i="1"/>
  <c r="H310" i="1" s="1"/>
  <c r="D308" i="1"/>
  <c r="C308" i="1"/>
  <c r="D307" i="1"/>
  <c r="C307" i="1"/>
  <c r="D306" i="1"/>
  <c r="C306" i="1"/>
  <c r="D305" i="1"/>
  <c r="C305" i="1"/>
  <c r="D302" i="1"/>
  <c r="C302" i="1"/>
  <c r="D301" i="1"/>
  <c r="C301" i="1"/>
  <c r="D300" i="1"/>
  <c r="C300" i="1"/>
  <c r="D299" i="1"/>
  <c r="C299" i="1"/>
  <c r="D298" i="1"/>
  <c r="C298" i="1"/>
  <c r="D294" i="1"/>
  <c r="C293" i="1"/>
  <c r="D292" i="1"/>
  <c r="C292" i="1"/>
  <c r="D291" i="1"/>
  <c r="C291" i="1"/>
  <c r="D290" i="1"/>
  <c r="C290" i="1"/>
  <c r="D289" i="1"/>
  <c r="C289" i="1"/>
  <c r="D288" i="1"/>
  <c r="C288" i="1"/>
  <c r="D287" i="1"/>
  <c r="C287" i="1"/>
  <c r="D286" i="1"/>
  <c r="C286" i="1"/>
  <c r="D285" i="1"/>
  <c r="C285" i="1"/>
  <c r="D284" i="1"/>
  <c r="C284" i="1"/>
  <c r="H284" i="1" s="1"/>
  <c r="D283" i="1"/>
  <c r="C283" i="1"/>
  <c r="D282" i="1"/>
  <c r="C282" i="1"/>
  <c r="D281" i="1"/>
  <c r="C281" i="1"/>
  <c r="D280" i="1"/>
  <c r="C280" i="1"/>
  <c r="D278" i="1"/>
  <c r="C278" i="1"/>
  <c r="D277" i="1"/>
  <c r="C277" i="1"/>
  <c r="D276" i="1"/>
  <c r="C276" i="1"/>
  <c r="D275" i="1"/>
  <c r="C275" i="1"/>
  <c r="G275" i="1" s="1"/>
  <c r="D273" i="1"/>
  <c r="C273" i="1"/>
  <c r="D272" i="1"/>
  <c r="C272" i="1"/>
  <c r="D271" i="1"/>
  <c r="C271" i="1"/>
  <c r="H271" i="1" s="1"/>
  <c r="D270" i="1"/>
  <c r="C270" i="1"/>
  <c r="D268" i="1"/>
  <c r="C268" i="1"/>
  <c r="D267" i="1"/>
  <c r="C267" i="1"/>
  <c r="D266" i="1"/>
  <c r="C266" i="1"/>
  <c r="D264" i="1"/>
  <c r="C264" i="1"/>
  <c r="D263" i="1"/>
  <c r="C263" i="1"/>
  <c r="D262" i="1"/>
  <c r="C262" i="1"/>
  <c r="D261" i="1"/>
  <c r="C261" i="1"/>
  <c r="D260" i="1"/>
  <c r="C260" i="1"/>
  <c r="D257" i="1"/>
  <c r="C257" i="1"/>
  <c r="D256" i="1"/>
  <c r="C256" i="1"/>
  <c r="D255" i="1"/>
  <c r="C255" i="1"/>
  <c r="H255" i="1" s="1"/>
  <c r="D254" i="1"/>
  <c r="C254" i="1"/>
  <c r="D253" i="1"/>
  <c r="D252" i="1"/>
  <c r="C252" i="1"/>
  <c r="D251" i="1"/>
  <c r="C251" i="1"/>
  <c r="G251" i="1" s="1"/>
  <c r="C250" i="1"/>
  <c r="D249" i="1"/>
  <c r="C249" i="1"/>
  <c r="D248" i="1"/>
  <c r="C248" i="1"/>
  <c r="D247" i="1"/>
  <c r="C247" i="1"/>
  <c r="C246" i="1"/>
  <c r="D245" i="1"/>
  <c r="C245" i="1"/>
  <c r="D244" i="1"/>
  <c r="C244" i="1"/>
  <c r="D243" i="1"/>
  <c r="C243" i="1"/>
  <c r="D241" i="1"/>
  <c r="C241" i="1"/>
  <c r="D240" i="1"/>
  <c r="C240" i="1"/>
  <c r="D239" i="1"/>
  <c r="C239" i="1"/>
  <c r="D238" i="1"/>
  <c r="C238" i="1"/>
  <c r="D237" i="1"/>
  <c r="C237" i="1"/>
  <c r="H237" i="1" s="1"/>
  <c r="D236" i="1"/>
  <c r="C236" i="1"/>
  <c r="D235" i="1"/>
  <c r="C235" i="1"/>
  <c r="D234" i="1"/>
  <c r="C234" i="1"/>
  <c r="D232" i="1"/>
  <c r="C232" i="1"/>
  <c r="D231" i="1"/>
  <c r="C231" i="1"/>
  <c r="H231" i="1" s="1"/>
  <c r="D230" i="1"/>
  <c r="C230" i="1"/>
  <c r="D229" i="1"/>
  <c r="C229" i="1"/>
  <c r="D228" i="1"/>
  <c r="C228" i="1"/>
  <c r="D225" i="1"/>
  <c r="C225" i="1"/>
  <c r="D224" i="1"/>
  <c r="C224" i="1"/>
  <c r="D223" i="1"/>
  <c r="C223" i="1"/>
  <c r="H223" i="1" s="1"/>
  <c r="D222" i="1"/>
  <c r="C222" i="1"/>
  <c r="H222" i="1" s="1"/>
  <c r="D220" i="1"/>
  <c r="C220" i="1"/>
  <c r="D219" i="1"/>
  <c r="C219" i="1"/>
  <c r="D218" i="1"/>
  <c r="D216" i="1"/>
  <c r="C216" i="1"/>
  <c r="D215" i="1"/>
  <c r="C215" i="1"/>
  <c r="D214" i="1"/>
  <c r="C214" i="1"/>
  <c r="D213" i="1"/>
  <c r="C213" i="1"/>
  <c r="D212" i="1"/>
  <c r="D211" i="1"/>
  <c r="C211" i="1"/>
  <c r="D210" i="1"/>
  <c r="C210" i="1"/>
  <c r="D209" i="1"/>
  <c r="C209" i="1"/>
  <c r="D208" i="1"/>
  <c r="C208" i="1"/>
  <c r="H208" i="1" s="1"/>
  <c r="D207" i="1"/>
  <c r="C207" i="1"/>
  <c r="D206" i="1"/>
  <c r="C206" i="1"/>
  <c r="D205" i="1"/>
  <c r="C205" i="1"/>
  <c r="D204" i="1"/>
  <c r="C204" i="1"/>
  <c r="D203" i="1"/>
  <c r="C203" i="1"/>
  <c r="D202" i="1"/>
  <c r="C202" i="1"/>
  <c r="D201" i="1"/>
  <c r="C201" i="1"/>
  <c r="H201" i="1" s="1"/>
  <c r="D200" i="1"/>
  <c r="C200" i="1"/>
  <c r="D197" i="1"/>
  <c r="C197" i="1"/>
  <c r="D196" i="1"/>
  <c r="C196" i="1"/>
  <c r="D195" i="1"/>
  <c r="C195" i="1"/>
  <c r="D194" i="1"/>
  <c r="C194" i="1"/>
  <c r="D193" i="1"/>
  <c r="C193" i="1"/>
  <c r="D192" i="1"/>
  <c r="C192" i="1"/>
  <c r="D191" i="1"/>
  <c r="C191" i="1"/>
  <c r="G191" i="1" s="1"/>
  <c r="D189" i="1"/>
  <c r="C189" i="1"/>
  <c r="D188" i="1"/>
  <c r="C188" i="1"/>
  <c r="D187" i="1"/>
  <c r="C187" i="1"/>
  <c r="D186" i="1"/>
  <c r="C186" i="1"/>
  <c r="D184" i="1"/>
  <c r="C184" i="1"/>
  <c r="D183" i="1"/>
  <c r="C183" i="1"/>
  <c r="D182" i="1"/>
  <c r="C182" i="1"/>
  <c r="G182" i="1" s="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D159" i="1"/>
  <c r="C159" i="1"/>
  <c r="D158" i="1"/>
  <c r="C158" i="1"/>
  <c r="D157" i="1"/>
  <c r="C157" i="1"/>
  <c r="D155" i="1"/>
  <c r="C155" i="1"/>
  <c r="D154" i="1"/>
  <c r="C154" i="1"/>
  <c r="D153" i="1"/>
  <c r="C153" i="1"/>
  <c r="D152" i="1"/>
  <c r="C152" i="1"/>
  <c r="D151" i="1"/>
  <c r="C151" i="1"/>
  <c r="H151" i="1" s="1"/>
  <c r="D150" i="1"/>
  <c r="C150" i="1"/>
  <c r="D147" i="1"/>
  <c r="C147" i="1"/>
  <c r="D146" i="1"/>
  <c r="C146" i="1"/>
  <c r="D145" i="1"/>
  <c r="C145" i="1"/>
  <c r="D144" i="1"/>
  <c r="C144" i="1"/>
  <c r="D143" i="1"/>
  <c r="C143" i="1"/>
  <c r="D142" i="1"/>
  <c r="C142" i="1"/>
  <c r="D141" i="1"/>
  <c r="C141" i="1"/>
  <c r="D140" i="1"/>
  <c r="C140" i="1"/>
  <c r="D139" i="1"/>
  <c r="C139" i="1"/>
  <c r="D138" i="1"/>
  <c r="C138" i="1"/>
  <c r="C137" i="1"/>
  <c r="D135" i="1"/>
  <c r="C135" i="1"/>
  <c r="D134" i="1"/>
  <c r="C134" i="1"/>
  <c r="D133" i="1"/>
  <c r="C133" i="1"/>
  <c r="D132" i="1"/>
  <c r="C132" i="1"/>
  <c r="D131" i="1"/>
  <c r="C131" i="1"/>
  <c r="D129" i="1"/>
  <c r="C129" i="1"/>
  <c r="D128" i="1"/>
  <c r="C128" i="1"/>
  <c r="D127" i="1"/>
  <c r="C127" i="1"/>
  <c r="D126" i="1"/>
  <c r="C126" i="1"/>
  <c r="D124" i="1"/>
  <c r="C124" i="1"/>
  <c r="D123" i="1"/>
  <c r="C123" i="1"/>
  <c r="D120" i="1"/>
  <c r="C120" i="1"/>
  <c r="D119" i="1"/>
  <c r="C119" i="1"/>
  <c r="D118" i="1"/>
  <c r="C118" i="1"/>
  <c r="H118" i="1" s="1"/>
  <c r="D117" i="1"/>
  <c r="C117" i="1"/>
  <c r="D115" i="1"/>
  <c r="C115" i="1"/>
  <c r="D114" i="1"/>
  <c r="C114" i="1"/>
  <c r="D113" i="1"/>
  <c r="C113" i="1"/>
  <c r="D112" i="1"/>
  <c r="C112" i="1"/>
  <c r="D111" i="1"/>
  <c r="C111" i="1"/>
  <c r="H111" i="1" s="1"/>
  <c r="D110" i="1"/>
  <c r="C110" i="1"/>
  <c r="D109" i="1"/>
  <c r="C109" i="1"/>
  <c r="D107" i="1"/>
  <c r="C107" i="1"/>
  <c r="D106" i="1"/>
  <c r="C106" i="1"/>
  <c r="D105" i="1"/>
  <c r="C105" i="1"/>
  <c r="H105" i="1" s="1"/>
  <c r="D104" i="1"/>
  <c r="C104" i="1"/>
  <c r="D101" i="1"/>
  <c r="C101" i="1"/>
  <c r="D100" i="1"/>
  <c r="C100" i="1"/>
  <c r="D99" i="1"/>
  <c r="C99" i="1"/>
  <c r="D98" i="1"/>
  <c r="C98" i="1"/>
  <c r="D97" i="1"/>
  <c r="C97" i="1"/>
  <c r="G97" i="1" s="1"/>
  <c r="D96" i="1"/>
  <c r="C96" i="1"/>
  <c r="H96" i="1" s="1"/>
  <c r="D95" i="1"/>
  <c r="C95" i="1"/>
  <c r="D94" i="1"/>
  <c r="C94" i="1"/>
  <c r="D93" i="1"/>
  <c r="C93" i="1"/>
  <c r="D92" i="1"/>
  <c r="C92" i="1"/>
  <c r="D91" i="1"/>
  <c r="C91" i="1"/>
  <c r="D90" i="1"/>
  <c r="C90" i="1"/>
  <c r="D89" i="1"/>
  <c r="C89" i="1"/>
  <c r="D88" i="1"/>
  <c r="C88" i="1"/>
  <c r="D87" i="1"/>
  <c r="C87" i="1"/>
  <c r="D86" i="1"/>
  <c r="C86" i="1"/>
  <c r="D85" i="1"/>
  <c r="C85" i="1"/>
  <c r="H85" i="1" s="1"/>
  <c r="D84" i="1"/>
  <c r="C84" i="1"/>
  <c r="H84" i="1" s="1"/>
  <c r="D83" i="1"/>
  <c r="C83" i="1"/>
  <c r="D82" i="1"/>
  <c r="C82" i="1"/>
  <c r="D81" i="1"/>
  <c r="C81" i="1"/>
  <c r="H81" i="1" s="1"/>
  <c r="D80" i="1"/>
  <c r="C80" i="1"/>
  <c r="D77" i="1"/>
  <c r="C77" i="1"/>
  <c r="D76" i="1"/>
  <c r="C76" i="1"/>
  <c r="D75" i="1"/>
  <c r="C75" i="1"/>
  <c r="D74" i="1"/>
  <c r="C74" i="1"/>
  <c r="D72" i="1"/>
  <c r="C72" i="1"/>
  <c r="D71" i="1"/>
  <c r="C71" i="1"/>
  <c r="D69" i="1"/>
  <c r="C69" i="1"/>
  <c r="D68" i="1"/>
  <c r="C68" i="1"/>
  <c r="D67" i="1"/>
  <c r="C67" i="1"/>
  <c r="D66" i="1"/>
  <c r="C66" i="1"/>
  <c r="D65" i="1"/>
  <c r="C65" i="1"/>
  <c r="D63" i="1"/>
  <c r="C63" i="1"/>
  <c r="D62" i="1"/>
  <c r="C62" i="1"/>
  <c r="D61" i="1"/>
  <c r="C61" i="1"/>
  <c r="D59" i="1"/>
  <c r="C59" i="1"/>
  <c r="D58" i="1"/>
  <c r="C58" i="1"/>
  <c r="D57" i="1"/>
  <c r="D56" i="1"/>
  <c r="C56" i="1"/>
  <c r="D55" i="1"/>
  <c r="C55" i="1"/>
  <c r="D54" i="1"/>
  <c r="C54" i="1"/>
  <c r="D53" i="1"/>
  <c r="C53" i="1"/>
  <c r="D52" i="1"/>
  <c r="C52" i="1"/>
  <c r="D51" i="1"/>
  <c r="C51" i="1"/>
  <c r="D50" i="1"/>
  <c r="C50" i="1"/>
  <c r="D48" i="1"/>
  <c r="C48" i="1"/>
  <c r="D47" i="1"/>
  <c r="C47" i="1"/>
  <c r="D46" i="1"/>
  <c r="C46" i="1"/>
  <c r="D44" i="1"/>
  <c r="C44" i="1"/>
  <c r="D43" i="1"/>
  <c r="C43" i="1"/>
  <c r="D42" i="1"/>
  <c r="C42" i="1"/>
  <c r="D41" i="1"/>
  <c r="C41" i="1"/>
  <c r="H41" i="1" s="1"/>
  <c r="D40" i="1"/>
  <c r="D38" i="1"/>
  <c r="C38" i="1"/>
  <c r="H38" i="1" s="1"/>
  <c r="D37" i="1"/>
  <c r="C37" i="1"/>
  <c r="D36" i="1"/>
  <c r="C36" i="1"/>
  <c r="D34" i="1"/>
  <c r="C34" i="1"/>
  <c r="D33" i="1"/>
  <c r="C33" i="1"/>
  <c r="D31" i="1"/>
  <c r="C31" i="1"/>
  <c r="H31" i="1" s="1"/>
  <c r="D30" i="1"/>
  <c r="C30" i="1"/>
  <c r="D29" i="1"/>
  <c r="C29" i="1"/>
  <c r="D28" i="1"/>
  <c r="C28" i="1"/>
  <c r="D27" i="1"/>
  <c r="C27" i="1"/>
  <c r="D26" i="1"/>
  <c r="C26" i="1"/>
  <c r="H26" i="1" s="1"/>
  <c r="D24" i="1"/>
  <c r="C24" i="1"/>
  <c r="H24" i="1" s="1"/>
  <c r="D23" i="1"/>
  <c r="C23" i="1"/>
  <c r="H23" i="1" s="1"/>
  <c r="D22" i="1"/>
  <c r="C22" i="1"/>
  <c r="D21" i="1"/>
  <c r="C21" i="1"/>
  <c r="D20" i="1"/>
  <c r="C20" i="1"/>
  <c r="D18" i="1"/>
  <c r="C18" i="1"/>
  <c r="D17" i="1"/>
  <c r="C17" i="1"/>
  <c r="D16" i="1"/>
  <c r="C16" i="1"/>
  <c r="D15" i="1"/>
  <c r="C15" i="1"/>
  <c r="D14" i="1"/>
  <c r="C14" i="1"/>
  <c r="D13" i="1"/>
  <c r="D12" i="1"/>
  <c r="C12" i="1"/>
  <c r="D11" i="1"/>
  <c r="C11" i="1"/>
  <c r="D10" i="1"/>
  <c r="C10" i="1"/>
  <c r="D9" i="1"/>
  <c r="C9" i="1"/>
  <c r="D8" i="1"/>
  <c r="C8" i="1"/>
  <c r="D7" i="1"/>
  <c r="C7" i="1"/>
  <c r="H7" i="1" s="1"/>
  <c r="D6" i="1"/>
  <c r="C6" i="1"/>
  <c r="D5" i="1"/>
  <c r="C5" i="1"/>
  <c r="C4" i="1"/>
  <c r="G1541" i="1" l="1"/>
  <c r="D22" i="7"/>
  <c r="D5" i="7" s="1"/>
  <c r="F13" i="6"/>
  <c r="E296" i="5"/>
  <c r="D1300" i="1" s="1"/>
  <c r="F297" i="5"/>
  <c r="H1257" i="1"/>
  <c r="H54" i="1"/>
  <c r="H55" i="1"/>
  <c r="E30" i="9"/>
  <c r="F50" i="4"/>
  <c r="C1540" i="1"/>
  <c r="E647" i="4"/>
  <c r="D641" i="1" s="1"/>
  <c r="F29" i="5"/>
  <c r="F291" i="5"/>
  <c r="F220" i="5"/>
  <c r="G1172" i="1"/>
  <c r="F165" i="5"/>
  <c r="F136" i="5"/>
  <c r="F71" i="5"/>
  <c r="F8" i="5"/>
  <c r="E25" i="9"/>
  <c r="H1521" i="1"/>
  <c r="F115" i="6"/>
  <c r="H1493" i="1"/>
  <c r="F82" i="6"/>
  <c r="H1469" i="1"/>
  <c r="F54" i="6"/>
  <c r="H1437" i="1"/>
  <c r="C1409" i="1"/>
  <c r="G1403" i="1"/>
  <c r="E137" i="9"/>
  <c r="H916" i="1"/>
  <c r="H913" i="1"/>
  <c r="H870" i="1"/>
  <c r="H846" i="1"/>
  <c r="H814" i="1"/>
  <c r="E77" i="9"/>
  <c r="G807" i="1"/>
  <c r="H805" i="1"/>
  <c r="H788" i="1"/>
  <c r="H784" i="1"/>
  <c r="H766" i="1"/>
  <c r="H760" i="1"/>
  <c r="H754" i="1"/>
  <c r="H748" i="1"/>
  <c r="H742" i="1"/>
  <c r="E58" i="9"/>
  <c r="B58" i="9" s="1"/>
  <c r="H736" i="1"/>
  <c r="H712" i="1"/>
  <c r="H711" i="1"/>
  <c r="H700" i="1"/>
  <c r="H687" i="1"/>
  <c r="H664" i="1"/>
  <c r="F656" i="4"/>
  <c r="H618" i="1"/>
  <c r="H587" i="1"/>
  <c r="H569" i="1"/>
  <c r="H567" i="1"/>
  <c r="H564" i="1"/>
  <c r="C536" i="1"/>
  <c r="H513" i="1"/>
  <c r="H500" i="1"/>
  <c r="H486" i="1"/>
  <c r="H481" i="1"/>
  <c r="H477" i="1"/>
  <c r="H380" i="1"/>
  <c r="G348" i="1"/>
  <c r="H282" i="1"/>
  <c r="F269" i="4"/>
  <c r="H264" i="1"/>
  <c r="G256" i="1"/>
  <c r="C253" i="1"/>
  <c r="F250" i="4"/>
  <c r="F246" i="4"/>
  <c r="H243" i="1"/>
  <c r="G239" i="1"/>
  <c r="E221" i="4"/>
  <c r="D217" i="1" s="1"/>
  <c r="H187" i="1"/>
  <c r="G146" i="1"/>
  <c r="H142" i="1"/>
  <c r="G139" i="1"/>
  <c r="F120" i="4"/>
  <c r="H110" i="1"/>
  <c r="F107" i="4"/>
  <c r="G106" i="1"/>
  <c r="H104" i="1"/>
  <c r="H101" i="1"/>
  <c r="H98" i="1"/>
  <c r="H92" i="1"/>
  <c r="F91" i="4"/>
  <c r="H86" i="1"/>
  <c r="F83" i="4"/>
  <c r="F74" i="4"/>
  <c r="H56" i="1"/>
  <c r="F58" i="4"/>
  <c r="H53" i="1"/>
  <c r="H50" i="1"/>
  <c r="E29" i="9"/>
  <c r="C1571" i="1"/>
  <c r="H35" i="3"/>
  <c r="E38" i="7"/>
  <c r="E161" i="9"/>
  <c r="F254" i="9"/>
  <c r="H6" i="1"/>
  <c r="H63" i="1"/>
  <c r="H196" i="1"/>
  <c r="C233" i="1"/>
  <c r="H233" i="1" s="1"/>
  <c r="H306" i="1"/>
  <c r="G320" i="1"/>
  <c r="H372" i="1"/>
  <c r="H392" i="1"/>
  <c r="H437" i="1"/>
  <c r="G458" i="1"/>
  <c r="H465" i="1"/>
  <c r="H582" i="1"/>
  <c r="G1085" i="1"/>
  <c r="G1106" i="1"/>
  <c r="H1422" i="1"/>
  <c r="H1528" i="1"/>
  <c r="G1534" i="1"/>
  <c r="H113" i="1"/>
  <c r="H135" i="1"/>
  <c r="H72" i="1"/>
  <c r="H307" i="1"/>
  <c r="H328" i="1"/>
  <c r="H459" i="1"/>
  <c r="H645" i="1"/>
  <c r="F243" i="9"/>
  <c r="B243" i="9" s="1"/>
  <c r="C523" i="1"/>
  <c r="H523" i="1" s="1"/>
  <c r="G248" i="1"/>
  <c r="H1143" i="1"/>
  <c r="G1214" i="1"/>
  <c r="H1488" i="1"/>
  <c r="J1557" i="1"/>
  <c r="C1563" i="1"/>
  <c r="H1575" i="1"/>
  <c r="G185" i="9"/>
  <c r="E185" i="9" s="1"/>
  <c r="B185" i="9" s="1"/>
  <c r="C461" i="1"/>
  <c r="H461" i="1" s="1"/>
  <c r="H15" i="1"/>
  <c r="H22" i="1"/>
  <c r="H44" i="1"/>
  <c r="H109" i="1"/>
  <c r="G115" i="1"/>
  <c r="H476" i="1"/>
  <c r="H484" i="1"/>
  <c r="H492" i="1"/>
  <c r="H519" i="1"/>
  <c r="H527" i="1"/>
  <c r="H570" i="1"/>
  <c r="C585" i="1"/>
  <c r="H585" i="1" s="1"/>
  <c r="H600" i="1"/>
  <c r="H767" i="1"/>
  <c r="H821" i="1"/>
  <c r="H827" i="1"/>
  <c r="H845" i="1"/>
  <c r="H911" i="1"/>
  <c r="H917" i="1"/>
  <c r="H983" i="1"/>
  <c r="H1025" i="1"/>
  <c r="H1031" i="1"/>
  <c r="H1059" i="1"/>
  <c r="G1121" i="1"/>
  <c r="J1576" i="1"/>
  <c r="E163" i="9"/>
  <c r="F240" i="9"/>
  <c r="F268" i="9"/>
  <c r="H68" i="1"/>
  <c r="H449" i="1"/>
  <c r="H456" i="1"/>
  <c r="H538" i="1"/>
  <c r="E164" i="9"/>
  <c r="F249" i="9"/>
  <c r="F269" i="9"/>
  <c r="C566" i="1"/>
  <c r="G1572" i="1"/>
  <c r="J1578" i="1"/>
  <c r="E332" i="9"/>
  <c r="H5" i="1"/>
  <c r="H11" i="1"/>
  <c r="H69" i="1"/>
  <c r="H77" i="1"/>
  <c r="G203" i="1"/>
  <c r="G224" i="1"/>
  <c r="H260" i="1"/>
  <c r="H267" i="1"/>
  <c r="C274" i="1"/>
  <c r="G274" i="1" s="1"/>
  <c r="C294" i="1"/>
  <c r="H371" i="1"/>
  <c r="G414" i="1"/>
  <c r="G443" i="1"/>
  <c r="H457" i="1"/>
  <c r="H540" i="1"/>
  <c r="G1421" i="1"/>
  <c r="H1428" i="1"/>
  <c r="H1472" i="1"/>
  <c r="H1499" i="1"/>
  <c r="H474" i="1"/>
  <c r="B124" i="9"/>
  <c r="C1518" i="1"/>
  <c r="H1518" i="1" s="1"/>
  <c r="E114" i="6"/>
  <c r="D1510" i="1" s="1"/>
  <c r="H1511" i="1"/>
  <c r="H1509" i="1"/>
  <c r="H1501" i="1"/>
  <c r="H1496" i="1"/>
  <c r="C1471" i="1"/>
  <c r="H1468" i="1"/>
  <c r="H1461" i="1"/>
  <c r="C1457" i="1"/>
  <c r="H1452" i="1"/>
  <c r="C1446" i="1"/>
  <c r="C1432" i="1"/>
  <c r="C1418" i="1"/>
  <c r="G1415" i="1"/>
  <c r="G1412" i="1"/>
  <c r="H1365" i="1"/>
  <c r="E321" i="9"/>
  <c r="H1305" i="1"/>
  <c r="C1295" i="1"/>
  <c r="G1295" i="1" s="1"/>
  <c r="H1277" i="1"/>
  <c r="H1248" i="1"/>
  <c r="E323" i="9"/>
  <c r="B323" i="9" s="1"/>
  <c r="E320" i="9"/>
  <c r="B320" i="9" s="1"/>
  <c r="G1211" i="1"/>
  <c r="D1201" i="1"/>
  <c r="H1201" i="1" s="1"/>
  <c r="C1201" i="1"/>
  <c r="E178" i="5"/>
  <c r="D1182" i="1" s="1"/>
  <c r="G1178" i="1"/>
  <c r="C1170" i="1"/>
  <c r="H1170" i="1" s="1"/>
  <c r="H1167" i="1"/>
  <c r="D1155" i="1"/>
  <c r="G1155" i="1" s="1"/>
  <c r="C1155" i="1"/>
  <c r="C1141" i="1"/>
  <c r="H1141" i="1" s="1"/>
  <c r="G1133" i="1"/>
  <c r="G1118" i="1"/>
  <c r="G1109" i="1"/>
  <c r="H1098" i="1"/>
  <c r="F341" i="9"/>
  <c r="G1073" i="1"/>
  <c r="H1054" i="1"/>
  <c r="F45" i="5"/>
  <c r="C1050" i="1"/>
  <c r="G1050" i="1" s="1"/>
  <c r="F35" i="5"/>
  <c r="H1030" i="1"/>
  <c r="C1013" i="1"/>
  <c r="I41" i="3"/>
  <c r="E173" i="9"/>
  <c r="E172" i="9"/>
  <c r="H994" i="1"/>
  <c r="H989" i="1"/>
  <c r="H979" i="1"/>
  <c r="H971" i="1"/>
  <c r="H965" i="1"/>
  <c r="H963" i="1"/>
  <c r="E150" i="9"/>
  <c r="B150" i="9" s="1"/>
  <c r="E146" i="9"/>
  <c r="H944" i="1"/>
  <c r="H939" i="1"/>
  <c r="E134" i="9"/>
  <c r="B134" i="9" s="1"/>
  <c r="E129" i="9"/>
  <c r="E126" i="9"/>
  <c r="B126" i="9" s="1"/>
  <c r="E118" i="9"/>
  <c r="E116" i="9"/>
  <c r="F259" i="9"/>
  <c r="B259" i="9" s="1"/>
  <c r="F257" i="9"/>
  <c r="H863" i="1"/>
  <c r="H852" i="1"/>
  <c r="H823" i="1"/>
  <c r="H809" i="1"/>
  <c r="H803" i="1"/>
  <c r="G802" i="1"/>
  <c r="H799" i="1"/>
  <c r="H795" i="1"/>
  <c r="H791" i="1"/>
  <c r="H787" i="1"/>
  <c r="H779" i="1"/>
  <c r="H777" i="1"/>
  <c r="H771" i="1"/>
  <c r="E68" i="9"/>
  <c r="H765" i="1"/>
  <c r="H763" i="1"/>
  <c r="H755" i="1"/>
  <c r="H735" i="1"/>
  <c r="H731" i="1"/>
  <c r="H730" i="1"/>
  <c r="H729" i="1"/>
  <c r="H727" i="1"/>
  <c r="H723" i="1"/>
  <c r="G719" i="1"/>
  <c r="H715" i="1"/>
  <c r="H708" i="1"/>
  <c r="G707" i="1"/>
  <c r="H706" i="1"/>
  <c r="F231" i="9"/>
  <c r="B231" i="9" s="1"/>
  <c r="H699" i="1"/>
  <c r="H691" i="1"/>
  <c r="H690" i="1"/>
  <c r="H689" i="1"/>
  <c r="H683" i="1"/>
  <c r="H681" i="1"/>
  <c r="H679" i="1"/>
  <c r="E34" i="9"/>
  <c r="B34" i="9" s="1"/>
  <c r="H675" i="1"/>
  <c r="H667" i="1"/>
  <c r="H666" i="1"/>
  <c r="H658" i="1"/>
  <c r="H657" i="1"/>
  <c r="E28" i="9"/>
  <c r="H652" i="1"/>
  <c r="H648" i="1"/>
  <c r="H636" i="1"/>
  <c r="C630" i="1"/>
  <c r="H630" i="1" s="1"/>
  <c r="E629" i="4"/>
  <c r="D623" i="1" s="1"/>
  <c r="C615" i="1"/>
  <c r="C610" i="1"/>
  <c r="H607" i="1"/>
  <c r="H606" i="1"/>
  <c r="D601" i="1"/>
  <c r="G601" i="1" s="1"/>
  <c r="H594" i="1"/>
  <c r="C592" i="1"/>
  <c r="F278" i="9"/>
  <c r="H590" i="1"/>
  <c r="H583" i="1"/>
  <c r="H584" i="1"/>
  <c r="H574" i="1"/>
  <c r="H561" i="1"/>
  <c r="C556" i="1"/>
  <c r="E140" i="9"/>
  <c r="B140" i="9" s="1"/>
  <c r="F277" i="9"/>
  <c r="H546" i="1"/>
  <c r="F275" i="9"/>
  <c r="H537" i="1"/>
  <c r="H534" i="1"/>
  <c r="C531" i="1"/>
  <c r="G531" i="1" s="1"/>
  <c r="H525" i="1"/>
  <c r="H524" i="1"/>
  <c r="H518" i="1"/>
  <c r="H509" i="1"/>
  <c r="H506" i="1"/>
  <c r="H494" i="1"/>
  <c r="E113" i="9"/>
  <c r="H493" i="1"/>
  <c r="H489" i="1"/>
  <c r="C482" i="1"/>
  <c r="G482" i="1" s="1"/>
  <c r="H483" i="1"/>
  <c r="H469" i="1"/>
  <c r="H466" i="1"/>
  <c r="F253" i="9"/>
  <c r="E93" i="9"/>
  <c r="F426" i="4"/>
  <c r="C407" i="1"/>
  <c r="H407" i="1" s="1"/>
  <c r="F393" i="4"/>
  <c r="F379" i="4"/>
  <c r="G362" i="1"/>
  <c r="H359" i="1"/>
  <c r="C349" i="1"/>
  <c r="H340" i="1"/>
  <c r="H327" i="1"/>
  <c r="H324" i="1"/>
  <c r="G323" i="1"/>
  <c r="H319" i="1"/>
  <c r="H318" i="1"/>
  <c r="H315" i="1"/>
  <c r="G314" i="1"/>
  <c r="G311" i="1"/>
  <c r="H301" i="1"/>
  <c r="H300" i="1"/>
  <c r="G298" i="1"/>
  <c r="H291" i="1"/>
  <c r="C279" i="1"/>
  <c r="F247" i="9"/>
  <c r="E82" i="9"/>
  <c r="B82" i="9" s="1"/>
  <c r="G263" i="1"/>
  <c r="C221" i="1"/>
  <c r="D221" i="1"/>
  <c r="H216" i="1"/>
  <c r="G215" i="1"/>
  <c r="H213" i="1"/>
  <c r="H211" i="1"/>
  <c r="E65" i="9"/>
  <c r="H207" i="1"/>
  <c r="E59" i="9"/>
  <c r="G200" i="1"/>
  <c r="H192" i="1"/>
  <c r="H184" i="1"/>
  <c r="H183" i="1"/>
  <c r="H180" i="1"/>
  <c r="F238" i="9"/>
  <c r="B238" i="9" s="1"/>
  <c r="H177" i="1"/>
  <c r="G173" i="1"/>
  <c r="G170" i="1"/>
  <c r="H165" i="1"/>
  <c r="G164" i="1"/>
  <c r="F165" i="4"/>
  <c r="G157" i="1"/>
  <c r="G150" i="1"/>
  <c r="H147" i="1"/>
  <c r="H145" i="1"/>
  <c r="G140" i="1"/>
  <c r="H133" i="1"/>
  <c r="H129" i="1"/>
  <c r="G127" i="1"/>
  <c r="H126" i="1"/>
  <c r="F126" i="4"/>
  <c r="G124" i="1"/>
  <c r="H117" i="1"/>
  <c r="F233" i="9"/>
  <c r="B233" i="9" s="1"/>
  <c r="F232" i="9"/>
  <c r="B232" i="9" s="1"/>
  <c r="H83" i="1"/>
  <c r="G82" i="1"/>
  <c r="E82" i="4"/>
  <c r="D78" i="1" s="1"/>
  <c r="H80" i="1"/>
  <c r="C73" i="1"/>
  <c r="H71" i="1"/>
  <c r="H67" i="1"/>
  <c r="H65" i="1"/>
  <c r="G61" i="1"/>
  <c r="G58" i="1"/>
  <c r="H48" i="1"/>
  <c r="H47" i="1"/>
  <c r="H37" i="1"/>
  <c r="G34" i="1"/>
  <c r="C25" i="1"/>
  <c r="H21" i="1"/>
  <c r="F229" i="9"/>
  <c r="G10" i="1"/>
  <c r="H8" i="1"/>
  <c r="H1533" i="1"/>
  <c r="H1527" i="1"/>
  <c r="H1524" i="1"/>
  <c r="G1522" i="1"/>
  <c r="G1519" i="1"/>
  <c r="H1517" i="1"/>
  <c r="H1515" i="1"/>
  <c r="F107" i="6"/>
  <c r="H1508" i="1"/>
  <c r="H1506" i="1"/>
  <c r="C1503" i="1"/>
  <c r="H1503" i="1" s="1"/>
  <c r="H1505" i="1"/>
  <c r="G1498" i="1"/>
  <c r="H1492" i="1"/>
  <c r="C1490" i="1"/>
  <c r="D89" i="6"/>
  <c r="G1486" i="1"/>
  <c r="H1484" i="1"/>
  <c r="H1482" i="1"/>
  <c r="G1465" i="1"/>
  <c r="C1462" i="1"/>
  <c r="H1459" i="1"/>
  <c r="H1451" i="1"/>
  <c r="C1450" i="1"/>
  <c r="H1449" i="1"/>
  <c r="H1446" i="1"/>
  <c r="H1443" i="1"/>
  <c r="C1439" i="1"/>
  <c r="G1418" i="1"/>
  <c r="G1409" i="1"/>
  <c r="C1406" i="1"/>
  <c r="E335" i="9"/>
  <c r="B335" i="9" s="1"/>
  <c r="G1391" i="1"/>
  <c r="E340" i="9"/>
  <c r="B340" i="9" s="1"/>
  <c r="G1367" i="1"/>
  <c r="H1362" i="1"/>
  <c r="H1359" i="1"/>
  <c r="H1353" i="1"/>
  <c r="H1341" i="1"/>
  <c r="H1329" i="1"/>
  <c r="G1328" i="1"/>
  <c r="H1322" i="1"/>
  <c r="H1319" i="1"/>
  <c r="H1316" i="1"/>
  <c r="H1314" i="1"/>
  <c r="H1308" i="1"/>
  <c r="H1304" i="1"/>
  <c r="C1301" i="1"/>
  <c r="H1301" i="1" s="1"/>
  <c r="H1294" i="1"/>
  <c r="F274" i="5"/>
  <c r="C1281" i="1"/>
  <c r="D1281" i="1"/>
  <c r="C1278" i="1"/>
  <c r="H1278" i="1" s="1"/>
  <c r="C1268" i="1"/>
  <c r="H1268" i="1" s="1"/>
  <c r="H1263" i="1"/>
  <c r="E304" i="9"/>
  <c r="B304" i="9" s="1"/>
  <c r="H1262" i="1"/>
  <c r="F252" i="5"/>
  <c r="H1256" i="1"/>
  <c r="G1253" i="1"/>
  <c r="C1252" i="1"/>
  <c r="H1251" i="1"/>
  <c r="E333" i="9"/>
  <c r="B333" i="9" s="1"/>
  <c r="G1247" i="1"/>
  <c r="E328" i="9"/>
  <c r="B328" i="9" s="1"/>
  <c r="G1244" i="1"/>
  <c r="E219" i="5"/>
  <c r="H339" i="9" s="1"/>
  <c r="G1241" i="1"/>
  <c r="H1236" i="1"/>
  <c r="G1235" i="1"/>
  <c r="E330" i="9"/>
  <c r="B330" i="9" s="1"/>
  <c r="E326" i="9"/>
  <c r="B326" i="9" s="1"/>
  <c r="E324" i="9"/>
  <c r="B324" i="9" s="1"/>
  <c r="E322" i="9"/>
  <c r="B322" i="9" s="1"/>
  <c r="D1224" i="1"/>
  <c r="C1224" i="1"/>
  <c r="H1221" i="1"/>
  <c r="G1217" i="1"/>
  <c r="E203" i="5"/>
  <c r="H338" i="9" s="1"/>
  <c r="H1212" i="1"/>
  <c r="C1208" i="1"/>
  <c r="G1208" i="1" s="1"/>
  <c r="E319" i="9"/>
  <c r="B319" i="9" s="1"/>
  <c r="G1199" i="1"/>
  <c r="H1188" i="1"/>
  <c r="G1184" i="1"/>
  <c r="H1179" i="1"/>
  <c r="C1176" i="1"/>
  <c r="H1176" i="1" s="1"/>
  <c r="E317" i="9"/>
  <c r="B317" i="9" s="1"/>
  <c r="E318" i="9"/>
  <c r="B318" i="9" s="1"/>
  <c r="E312" i="9"/>
  <c r="B312" i="9" s="1"/>
  <c r="G1166" i="1"/>
  <c r="G1163" i="1"/>
  <c r="E147" i="5"/>
  <c r="D1152" i="1" s="1"/>
  <c r="G1157" i="1"/>
  <c r="G1154" i="1"/>
  <c r="C1152" i="1"/>
  <c r="G1151" i="1"/>
  <c r="E135" i="5"/>
  <c r="D1140" i="1" s="1"/>
  <c r="C1148" i="1"/>
  <c r="H1146" i="1"/>
  <c r="G1145" i="1"/>
  <c r="G1142" i="1"/>
  <c r="H1137" i="1"/>
  <c r="C1132" i="1"/>
  <c r="E119" i="5"/>
  <c r="D1124" i="1" s="1"/>
  <c r="G1130" i="1"/>
  <c r="C1112" i="1"/>
  <c r="H1112" i="1" s="1"/>
  <c r="H1113" i="1"/>
  <c r="H1110" i="1"/>
  <c r="H1107" i="1"/>
  <c r="G1103" i="1"/>
  <c r="G1094" i="1"/>
  <c r="G1097" i="1"/>
  <c r="H1092" i="1"/>
  <c r="F82" i="5"/>
  <c r="H1089" i="1"/>
  <c r="C1087" i="1"/>
  <c r="H1087" i="1" s="1"/>
  <c r="H1086" i="1"/>
  <c r="G1082" i="1"/>
  <c r="G1079" i="1"/>
  <c r="C1076" i="1"/>
  <c r="G1076" i="1" s="1"/>
  <c r="G1070" i="1"/>
  <c r="H1065" i="1"/>
  <c r="G1064" i="1"/>
  <c r="H1060" i="1"/>
  <c r="F52" i="5"/>
  <c r="G1058" i="1"/>
  <c r="C1057" i="1"/>
  <c r="H1057" i="1" s="1"/>
  <c r="H1053" i="1"/>
  <c r="H1051" i="1"/>
  <c r="G1049" i="1"/>
  <c r="H1044" i="1"/>
  <c r="G1043" i="1"/>
  <c r="H1041" i="1"/>
  <c r="H1039" i="1"/>
  <c r="G1037" i="1"/>
  <c r="H1036" i="1"/>
  <c r="C1034" i="1"/>
  <c r="H1034" i="1" s="1"/>
  <c r="H1033" i="1"/>
  <c r="H1032" i="1"/>
  <c r="H1029" i="1"/>
  <c r="F19" i="5"/>
  <c r="H1027" i="1"/>
  <c r="H1024" i="1"/>
  <c r="H1026" i="1"/>
  <c r="H1023" i="1"/>
  <c r="H1020" i="1"/>
  <c r="E12" i="5"/>
  <c r="D1017" i="1" s="1"/>
  <c r="H1019" i="1"/>
  <c r="H1016" i="1"/>
  <c r="H1014" i="1"/>
  <c r="D25" i="8"/>
  <c r="C1602" i="1" s="1"/>
  <c r="H1602" i="1" s="1"/>
  <c r="D6" i="8"/>
  <c r="C1583" i="1" s="1"/>
  <c r="H1583" i="1" s="1"/>
  <c r="H1000" i="1"/>
  <c r="H999" i="1"/>
  <c r="H996" i="1"/>
  <c r="H993" i="1"/>
  <c r="H988" i="1"/>
  <c r="F291" i="9"/>
  <c r="F290" i="9"/>
  <c r="B290" i="9" s="1"/>
  <c r="F289" i="9"/>
  <c r="B289" i="9" s="1"/>
  <c r="F286" i="9"/>
  <c r="B286" i="9" s="1"/>
  <c r="F283" i="9"/>
  <c r="H969" i="1"/>
  <c r="H968" i="1"/>
  <c r="E153" i="9"/>
  <c r="B153" i="9" s="1"/>
  <c r="E152" i="9"/>
  <c r="B152" i="9" s="1"/>
  <c r="E149" i="9"/>
  <c r="B149" i="9" s="1"/>
  <c r="E148" i="9"/>
  <c r="B148" i="9" s="1"/>
  <c r="H953" i="1"/>
  <c r="H952" i="1"/>
  <c r="E142" i="9"/>
  <c r="B142" i="9" s="1"/>
  <c r="F274" i="9"/>
  <c r="F273" i="9"/>
  <c r="B273" i="9" s="1"/>
  <c r="F272" i="9"/>
  <c r="B272" i="9" s="1"/>
  <c r="H935" i="1"/>
  <c r="E132" i="9"/>
  <c r="B132" i="9" s="1"/>
  <c r="H934" i="1"/>
  <c r="E130" i="9"/>
  <c r="B130" i="9" s="1"/>
  <c r="H932" i="1"/>
  <c r="H929" i="1"/>
  <c r="E128" i="9"/>
  <c r="B128" i="9" s="1"/>
  <c r="E127" i="9"/>
  <c r="B127" i="9" s="1"/>
  <c r="H925" i="1"/>
  <c r="H924" i="1"/>
  <c r="H920" i="1"/>
  <c r="F267" i="9"/>
  <c r="B267" i="9" s="1"/>
  <c r="F266" i="9"/>
  <c r="E120" i="9"/>
  <c r="B120" i="9" s="1"/>
  <c r="H915" i="1"/>
  <c r="H914" i="1"/>
  <c r="H909" i="1"/>
  <c r="E117" i="9"/>
  <c r="B117" i="9" s="1"/>
  <c r="H906" i="1"/>
  <c r="H902" i="1"/>
  <c r="F261" i="9"/>
  <c r="B261" i="9" s="1"/>
  <c r="H899" i="1"/>
  <c r="H898" i="1"/>
  <c r="H894" i="1"/>
  <c r="E106" i="9"/>
  <c r="B106" i="9" s="1"/>
  <c r="H890" i="1"/>
  <c r="E104" i="9"/>
  <c r="H888" i="1"/>
  <c r="H886" i="1"/>
  <c r="H885" i="1"/>
  <c r="H882" i="1"/>
  <c r="H881" i="1"/>
  <c r="H880" i="1"/>
  <c r="E98" i="9"/>
  <c r="H876" i="1"/>
  <c r="H866" i="1"/>
  <c r="F248" i="9"/>
  <c r="G861" i="1"/>
  <c r="H860" i="1"/>
  <c r="H859" i="1"/>
  <c r="H858" i="1"/>
  <c r="H848" i="1"/>
  <c r="G843" i="1"/>
  <c r="H842" i="1"/>
  <c r="H841" i="1"/>
  <c r="H834" i="1"/>
  <c r="H832" i="1"/>
  <c r="E80" i="9"/>
  <c r="B80" i="9" s="1"/>
  <c r="H830" i="1"/>
  <c r="G825" i="1"/>
  <c r="H818" i="1"/>
  <c r="H810" i="1"/>
  <c r="H800" i="1"/>
  <c r="H798" i="1"/>
  <c r="H796" i="1"/>
  <c r="H790" i="1"/>
  <c r="H786" i="1"/>
  <c r="H783" i="1"/>
  <c r="H778" i="1"/>
  <c r="H774" i="1"/>
  <c r="H772" i="1"/>
  <c r="E69" i="9"/>
  <c r="B69" i="9" s="1"/>
  <c r="H762" i="1"/>
  <c r="H759" i="1"/>
  <c r="E64" i="9"/>
  <c r="H752" i="1"/>
  <c r="H751" i="1"/>
  <c r="H750" i="1"/>
  <c r="H747" i="1"/>
  <c r="H743" i="1"/>
  <c r="H741" i="1"/>
  <c r="H740" i="1"/>
  <c r="H739" i="1"/>
  <c r="H738" i="1"/>
  <c r="E54" i="9"/>
  <c r="E53" i="9"/>
  <c r="B53" i="9" s="1"/>
  <c r="H732" i="1"/>
  <c r="H726" i="1"/>
  <c r="H718" i="1"/>
  <c r="H717" i="1"/>
  <c r="H716" i="1"/>
  <c r="E46" i="9"/>
  <c r="B46" i="9" s="1"/>
  <c r="H714" i="1"/>
  <c r="E44" i="9"/>
  <c r="B44" i="9" s="1"/>
  <c r="H703" i="1"/>
  <c r="H702" i="1"/>
  <c r="H696" i="1"/>
  <c r="H695" i="1"/>
  <c r="E38" i="9"/>
  <c r="B38" i="9" s="1"/>
  <c r="H693" i="1"/>
  <c r="H685" i="1"/>
  <c r="H678" i="1"/>
  <c r="H676" i="1"/>
  <c r="H674" i="1"/>
  <c r="E33" i="9"/>
  <c r="H672" i="1"/>
  <c r="E32" i="9"/>
  <c r="B32" i="9" s="1"/>
  <c r="H670" i="1"/>
  <c r="H669" i="1"/>
  <c r="H663" i="1"/>
  <c r="H662" i="1"/>
  <c r="H661" i="1"/>
  <c r="H654" i="1"/>
  <c r="H650" i="1"/>
  <c r="H647" i="1"/>
  <c r="H649" i="1"/>
  <c r="H635" i="1"/>
  <c r="H631" i="1"/>
  <c r="D627" i="1"/>
  <c r="H627" i="1" s="1"/>
  <c r="H628" i="1"/>
  <c r="H626" i="1"/>
  <c r="H625" i="1"/>
  <c r="H621" i="1"/>
  <c r="H620" i="1"/>
  <c r="E168" i="9"/>
  <c r="E166" i="9"/>
  <c r="B166" i="9" s="1"/>
  <c r="H615" i="1"/>
  <c r="H613" i="1"/>
  <c r="E165" i="9"/>
  <c r="B165" i="9" s="1"/>
  <c r="H612" i="1"/>
  <c r="E162" i="9"/>
  <c r="B162" i="9" s="1"/>
  <c r="F287" i="9"/>
  <c r="E160" i="9"/>
  <c r="B160" i="9" s="1"/>
  <c r="F285" i="9"/>
  <c r="B285" i="9" s="1"/>
  <c r="C603" i="1"/>
  <c r="G603" i="1" s="1"/>
  <c r="F284" i="9"/>
  <c r="B284" i="9" s="1"/>
  <c r="H602" i="1"/>
  <c r="C601" i="1"/>
  <c r="E154" i="9"/>
  <c r="B154" i="9" s="1"/>
  <c r="H597" i="1"/>
  <c r="H598" i="1"/>
  <c r="F281" i="9"/>
  <c r="B281" i="9" s="1"/>
  <c r="E151" i="9"/>
  <c r="B151" i="9" s="1"/>
  <c r="F279" i="9"/>
  <c r="B279" i="9" s="1"/>
  <c r="E584" i="4"/>
  <c r="D578" i="1" s="1"/>
  <c r="C588" i="1"/>
  <c r="H588" i="1" s="1"/>
  <c r="D579" i="1"/>
  <c r="C579" i="1"/>
  <c r="H577" i="1"/>
  <c r="H576" i="1"/>
  <c r="C575" i="1"/>
  <c r="H575" i="1" s="1"/>
  <c r="H572" i="1"/>
  <c r="H566" i="1"/>
  <c r="H560" i="1"/>
  <c r="H556" i="1"/>
  <c r="H555" i="1"/>
  <c r="C551" i="1"/>
  <c r="H551" i="1" s="1"/>
  <c r="H549" i="1"/>
  <c r="E139" i="9"/>
  <c r="B139" i="9" s="1"/>
  <c r="E138" i="9"/>
  <c r="H542" i="1"/>
  <c r="C539" i="1"/>
  <c r="H539" i="1" s="1"/>
  <c r="H536" i="1"/>
  <c r="E536" i="4"/>
  <c r="D530" i="1" s="1"/>
  <c r="F271" i="9"/>
  <c r="H520" i="1"/>
  <c r="E522" i="4"/>
  <c r="D516" i="1" s="1"/>
  <c r="H521" i="1"/>
  <c r="H517" i="1"/>
  <c r="H512" i="1"/>
  <c r="C508" i="1"/>
  <c r="H508" i="1" s="1"/>
  <c r="E125" i="9"/>
  <c r="B125" i="9" s="1"/>
  <c r="H510" i="1"/>
  <c r="H504" i="1"/>
  <c r="F265" i="9"/>
  <c r="F263" i="9"/>
  <c r="H497" i="1"/>
  <c r="E115" i="9"/>
  <c r="B115" i="9" s="1"/>
  <c r="E114" i="9"/>
  <c r="F262" i="9"/>
  <c r="B262" i="9" s="1"/>
  <c r="H495" i="1"/>
  <c r="E112" i="9"/>
  <c r="B112" i="9" s="1"/>
  <c r="F260" i="9"/>
  <c r="B260" i="9" s="1"/>
  <c r="C491" i="1"/>
  <c r="G491" i="1" s="1"/>
  <c r="E108" i="9"/>
  <c r="B108" i="9" s="1"/>
  <c r="H488" i="1"/>
  <c r="F256" i="9"/>
  <c r="B256" i="9" s="1"/>
  <c r="H487" i="1"/>
  <c r="H480" i="1"/>
  <c r="E479" i="4"/>
  <c r="D473" i="1" s="1"/>
  <c r="C479" i="1"/>
  <c r="G479" i="1" s="1"/>
  <c r="H475" i="1"/>
  <c r="H472" i="1"/>
  <c r="H471" i="1"/>
  <c r="F255" i="9"/>
  <c r="B255" i="9" s="1"/>
  <c r="C470" i="1"/>
  <c r="G470" i="1" s="1"/>
  <c r="E466" i="4"/>
  <c r="D460" i="1" s="1"/>
  <c r="H468" i="1"/>
  <c r="C467" i="1"/>
  <c r="G467" i="1" s="1"/>
  <c r="H464" i="1"/>
  <c r="H462" i="1"/>
  <c r="E103" i="9"/>
  <c r="B103" i="9" s="1"/>
  <c r="E102" i="9"/>
  <c r="G455" i="1"/>
  <c r="E101" i="9"/>
  <c r="B101" i="9" s="1"/>
  <c r="E100" i="9"/>
  <c r="B100" i="9" s="1"/>
  <c r="C451" i="1"/>
  <c r="H451" i="1" s="1"/>
  <c r="H450" i="1"/>
  <c r="H447" i="1"/>
  <c r="C446" i="1"/>
  <c r="G446" i="1" s="1"/>
  <c r="E431" i="4"/>
  <c r="D425" i="1" s="1"/>
  <c r="E96" i="9"/>
  <c r="E94" i="9"/>
  <c r="C439" i="1"/>
  <c r="G439" i="1" s="1"/>
  <c r="F251" i="9"/>
  <c r="B251" i="9" s="1"/>
  <c r="G434" i="1"/>
  <c r="F250" i="9"/>
  <c r="B250" i="9" s="1"/>
  <c r="H436" i="1"/>
  <c r="E91" i="9"/>
  <c r="B91" i="9" s="1"/>
  <c r="E90" i="9"/>
  <c r="B90" i="9" s="1"/>
  <c r="C431" i="1"/>
  <c r="H431" i="1" s="1"/>
  <c r="E89" i="9"/>
  <c r="B89" i="9" s="1"/>
  <c r="H410" i="1"/>
  <c r="H409" i="1"/>
  <c r="H405" i="1"/>
  <c r="C396" i="1"/>
  <c r="H396" i="1" s="1"/>
  <c r="H398" i="1"/>
  <c r="H389" i="1"/>
  <c r="H383" i="1"/>
  <c r="H385" i="1"/>
  <c r="H382" i="1"/>
  <c r="G381" i="1"/>
  <c r="H378" i="1"/>
  <c r="H373" i="1"/>
  <c r="G365" i="1"/>
  <c r="H364" i="1"/>
  <c r="C353" i="1"/>
  <c r="D350" i="1"/>
  <c r="H350" i="1" s="1"/>
  <c r="H349" i="1"/>
  <c r="H347" i="1"/>
  <c r="G338" i="1"/>
  <c r="H334" i="1"/>
  <c r="H333" i="1"/>
  <c r="G332" i="1"/>
  <c r="G326" i="1"/>
  <c r="H321" i="1"/>
  <c r="H312" i="1"/>
  <c r="C309" i="1"/>
  <c r="H309" i="1" s="1"/>
  <c r="G308" i="1"/>
  <c r="H302" i="1"/>
  <c r="E294" i="9"/>
  <c r="B294" i="9" s="1"/>
  <c r="G299" i="1"/>
  <c r="C421" i="1"/>
  <c r="D421" i="1"/>
  <c r="G292" i="1"/>
  <c r="E88" i="9"/>
  <c r="B88" i="9" s="1"/>
  <c r="H285" i="1"/>
  <c r="E84" i="9"/>
  <c r="B84" i="9" s="1"/>
  <c r="H279" i="1"/>
  <c r="G280" i="1"/>
  <c r="E273" i="4"/>
  <c r="D269" i="1" s="1"/>
  <c r="H276" i="1"/>
  <c r="H273" i="1"/>
  <c r="H272" i="1"/>
  <c r="G268" i="1"/>
  <c r="E262" i="4"/>
  <c r="D258" i="1" s="1"/>
  <c r="E81" i="9"/>
  <c r="B81" i="9" s="1"/>
  <c r="C265" i="1"/>
  <c r="H265" i="1" s="1"/>
  <c r="C259" i="1"/>
  <c r="D259" i="1"/>
  <c r="H261" i="1"/>
  <c r="E78" i="9"/>
  <c r="B78" i="9" s="1"/>
  <c r="H249" i="1"/>
  <c r="H247" i="1"/>
  <c r="E76" i="9"/>
  <c r="B76" i="9" s="1"/>
  <c r="H244" i="1"/>
  <c r="E74" i="9"/>
  <c r="B74" i="9" s="1"/>
  <c r="E230" i="4"/>
  <c r="D226" i="1" s="1"/>
  <c r="E72" i="9"/>
  <c r="B72" i="9" s="1"/>
  <c r="E71" i="9"/>
  <c r="B71" i="9" s="1"/>
  <c r="G236" i="1"/>
  <c r="H235" i="1"/>
  <c r="E70" i="9"/>
  <c r="B70" i="9" s="1"/>
  <c r="C227" i="1"/>
  <c r="D227" i="1"/>
  <c r="G227" i="1" s="1"/>
  <c r="H228" i="1"/>
  <c r="H225" i="1"/>
  <c r="D221" i="4"/>
  <c r="H220" i="1"/>
  <c r="H219" i="1"/>
  <c r="E67" i="9"/>
  <c r="B67" i="9" s="1"/>
  <c r="F216" i="4"/>
  <c r="E202" i="4"/>
  <c r="D198" i="1" s="1"/>
  <c r="G212" i="1"/>
  <c r="E66" i="9"/>
  <c r="B66" i="9" s="1"/>
  <c r="F245" i="9"/>
  <c r="E62" i="9"/>
  <c r="B62" i="9" s="1"/>
  <c r="E60" i="9"/>
  <c r="B60" i="9" s="1"/>
  <c r="D199" i="1"/>
  <c r="H199" i="1" s="1"/>
  <c r="E57" i="9"/>
  <c r="B57" i="9" s="1"/>
  <c r="H195" i="1"/>
  <c r="E56" i="9"/>
  <c r="B56" i="9" s="1"/>
  <c r="F242" i="9"/>
  <c r="B242" i="9" s="1"/>
  <c r="F241" i="9"/>
  <c r="B241" i="9" s="1"/>
  <c r="H189" i="1"/>
  <c r="C185" i="1"/>
  <c r="G185" i="1" s="1"/>
  <c r="E52" i="9"/>
  <c r="B52" i="9" s="1"/>
  <c r="F239" i="9"/>
  <c r="B239" i="9" s="1"/>
  <c r="E50" i="9"/>
  <c r="B50" i="9" s="1"/>
  <c r="H178" i="1"/>
  <c r="G176" i="1"/>
  <c r="G175" i="1"/>
  <c r="F170" i="4"/>
  <c r="H166" i="1"/>
  <c r="H169" i="1"/>
  <c r="G168" i="1"/>
  <c r="G167" i="1"/>
  <c r="H163" i="1"/>
  <c r="H162" i="1"/>
  <c r="F160" i="4"/>
  <c r="G158" i="1"/>
  <c r="C156" i="1"/>
  <c r="D153" i="4"/>
  <c r="C149" i="1" s="1"/>
  <c r="G155" i="1"/>
  <c r="E48" i="9"/>
  <c r="F237" i="9"/>
  <c r="H153" i="1"/>
  <c r="G152" i="1"/>
  <c r="H144" i="1"/>
  <c r="D137" i="1"/>
  <c r="G137" i="1" s="1"/>
  <c r="D140" i="4"/>
  <c r="F135" i="4"/>
  <c r="H131" i="1"/>
  <c r="H132" i="1"/>
  <c r="D134" i="4"/>
  <c r="F134" i="4" s="1"/>
  <c r="H128" i="1"/>
  <c r="F129" i="4"/>
  <c r="C125" i="1"/>
  <c r="H125" i="1" s="1"/>
  <c r="H122" i="1"/>
  <c r="H123" i="1"/>
  <c r="H120" i="1"/>
  <c r="H119" i="1"/>
  <c r="C116" i="1"/>
  <c r="H116" i="1" s="1"/>
  <c r="H114" i="1"/>
  <c r="H112" i="1"/>
  <c r="H108" i="1"/>
  <c r="F235" i="9"/>
  <c r="H107" i="1"/>
  <c r="E45" i="9"/>
  <c r="B45" i="9" s="1"/>
  <c r="C103" i="1"/>
  <c r="H103" i="1" s="1"/>
  <c r="H100" i="1"/>
  <c r="H99" i="1"/>
  <c r="H95" i="1"/>
  <c r="H94" i="1"/>
  <c r="H93" i="1"/>
  <c r="G91" i="1"/>
  <c r="H90" i="1"/>
  <c r="E42" i="9"/>
  <c r="B42" i="9" s="1"/>
  <c r="H89" i="1"/>
  <c r="H88" i="1"/>
  <c r="H87" i="1"/>
  <c r="E40" i="9"/>
  <c r="B40" i="9" s="1"/>
  <c r="C79" i="1"/>
  <c r="G79" i="1" s="1"/>
  <c r="H73" i="1"/>
  <c r="H76" i="1"/>
  <c r="H75" i="1"/>
  <c r="H74" i="1"/>
  <c r="C70" i="1"/>
  <c r="H70" i="1" s="1"/>
  <c r="E35" i="9"/>
  <c r="B35" i="9" s="1"/>
  <c r="H66" i="1"/>
  <c r="F68" i="4"/>
  <c r="G64" i="1"/>
  <c r="H62" i="1"/>
  <c r="C60" i="1"/>
  <c r="G60" i="1" s="1"/>
  <c r="H59" i="1"/>
  <c r="C57" i="1"/>
  <c r="H57" i="1" s="1"/>
  <c r="F53" i="4"/>
  <c r="H52" i="1"/>
  <c r="H51" i="1"/>
  <c r="H46" i="1"/>
  <c r="G43" i="1"/>
  <c r="H42" i="1"/>
  <c r="H36" i="1"/>
  <c r="C35" i="1"/>
  <c r="H35" i="1" s="1"/>
  <c r="C32" i="1"/>
  <c r="G32" i="1" s="1"/>
  <c r="H33" i="1"/>
  <c r="H30" i="1"/>
  <c r="H29" i="1"/>
  <c r="G25" i="1"/>
  <c r="H28" i="1"/>
  <c r="H27" i="1"/>
  <c r="F230" i="9"/>
  <c r="H20" i="1"/>
  <c r="C19" i="1"/>
  <c r="H19" i="1" s="1"/>
  <c r="H18" i="1"/>
  <c r="H17" i="1"/>
  <c r="H16" i="1"/>
  <c r="H14" i="1"/>
  <c r="H12" i="1"/>
  <c r="E37" i="9"/>
  <c r="B37" i="9" s="1"/>
  <c r="E307" i="9"/>
  <c r="B307" i="9" s="1"/>
  <c r="E311" i="9"/>
  <c r="B311" i="9" s="1"/>
  <c r="E329" i="9"/>
  <c r="B329" i="9" s="1"/>
  <c r="G5" i="1"/>
  <c r="G59" i="1"/>
  <c r="G68" i="1"/>
  <c r="G74" i="1"/>
  <c r="G86" i="1"/>
  <c r="G92" i="1"/>
  <c r="G101" i="1"/>
  <c r="G113"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H415" i="1"/>
  <c r="G415" i="1"/>
  <c r="H416" i="1"/>
  <c r="G416" i="1"/>
  <c r="G423" i="1"/>
  <c r="G426" i="1"/>
  <c r="H427" i="1"/>
  <c r="G427" i="1"/>
  <c r="H428" i="1"/>
  <c r="G428" i="1"/>
  <c r="H430" i="1"/>
  <c r="G430" i="1"/>
  <c r="H433" i="1"/>
  <c r="G433" i="1"/>
  <c r="H434" i="1"/>
  <c r="G438" i="1"/>
  <c r="H439" i="1"/>
  <c r="H440" i="1"/>
  <c r="G440" i="1"/>
  <c r="H446" i="1"/>
  <c r="G450" i="1"/>
  <c r="H452" i="1"/>
  <c r="G452" i="1"/>
  <c r="G453" i="1"/>
  <c r="H454" i="1"/>
  <c r="G454" i="1"/>
  <c r="G456" i="1"/>
  <c r="G462" i="1"/>
  <c r="H463" i="1"/>
  <c r="G463" i="1"/>
  <c r="G474" i="1"/>
  <c r="H478" i="1"/>
  <c r="G478" i="1"/>
  <c r="G486" i="1"/>
  <c r="G494" i="1"/>
  <c r="G497" i="1"/>
  <c r="H499" i="1"/>
  <c r="G499" i="1"/>
  <c r="G500" i="1"/>
  <c r="H502" i="1"/>
  <c r="G502" i="1"/>
  <c r="H503" i="1"/>
  <c r="G503" i="1"/>
  <c r="G504" i="1"/>
  <c r="H505" i="1"/>
  <c r="G505" i="1"/>
  <c r="G507" i="1"/>
  <c r="H511" i="1"/>
  <c r="G511" i="1"/>
  <c r="H514" i="1"/>
  <c r="G514" i="1"/>
  <c r="H515" i="1"/>
  <c r="G515" i="1"/>
  <c r="H535" i="1"/>
  <c r="G535" i="1"/>
  <c r="H541" i="1"/>
  <c r="G541" i="1"/>
  <c r="G543" i="1"/>
  <c r="H544" i="1"/>
  <c r="G544" i="1"/>
  <c r="G545" i="1"/>
  <c r="H545" i="1"/>
  <c r="H547" i="1"/>
  <c r="G547" i="1"/>
  <c r="H548" i="1"/>
  <c r="G548" i="1"/>
  <c r="G549" i="1"/>
  <c r="H550" i="1"/>
  <c r="G550"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9" i="1"/>
  <c r="G1269" i="1"/>
  <c r="H1270" i="1"/>
  <c r="G1270" i="1"/>
  <c r="H1271" i="1"/>
  <c r="G1271" i="1"/>
  <c r="H1272" i="1"/>
  <c r="G1272" i="1"/>
  <c r="H1274" i="1"/>
  <c r="G1274" i="1"/>
  <c r="H1275" i="1"/>
  <c r="G1275" i="1"/>
  <c r="H1276" i="1"/>
  <c r="G1276" i="1"/>
  <c r="G1277" i="1"/>
  <c r="H1279" i="1"/>
  <c r="G1279"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I1548" i="1" s="1"/>
  <c r="J1548" i="1"/>
  <c r="H1550" i="1"/>
  <c r="G1550" i="1"/>
  <c r="J1550" i="1"/>
  <c r="H1552" i="1"/>
  <c r="G1552" i="1"/>
  <c r="I1552" i="1" s="1"/>
  <c r="J1552" i="1"/>
  <c r="H1554" i="1"/>
  <c r="G1554" i="1"/>
  <c r="I1554" i="1" s="1"/>
  <c r="J1554" i="1"/>
  <c r="G1556" i="1"/>
  <c r="H1556" i="1"/>
  <c r="G1557" i="1"/>
  <c r="G1558" i="1"/>
  <c r="H1559" i="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E164" i="4"/>
  <c r="D160" i="1" s="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6" i="9"/>
  <c r="B28" i="9"/>
  <c r="B29" i="9"/>
  <c r="B30" i="9"/>
  <c r="B33" i="9"/>
  <c r="B41" i="9"/>
  <c r="B48" i="9"/>
  <c r="E49" i="9"/>
  <c r="B49" i="9" s="1"/>
  <c r="B54" i="9"/>
  <c r="B59" i="9"/>
  <c r="B64" i="9"/>
  <c r="B65" i="9"/>
  <c r="B68" i="9"/>
  <c r="E73" i="9"/>
  <c r="B73" i="9" s="1"/>
  <c r="E75" i="9"/>
  <c r="B75" i="9" s="1"/>
  <c r="B77" i="9"/>
  <c r="B92" i="9"/>
  <c r="B93" i="9"/>
  <c r="B94" i="9"/>
  <c r="B96" i="9"/>
  <c r="B98" i="9"/>
  <c r="B102" i="9"/>
  <c r="B104" i="9"/>
  <c r="B105" i="9"/>
  <c r="E111" i="9"/>
  <c r="B111" i="9" s="1"/>
  <c r="B113" i="9"/>
  <c r="B114" i="9"/>
  <c r="B116" i="9"/>
  <c r="B118" i="9"/>
  <c r="B129" i="9"/>
  <c r="B136" i="9"/>
  <c r="B137" i="9"/>
  <c r="B138" i="9"/>
  <c r="B141" i="9"/>
  <c r="B144" i="9"/>
  <c r="B146" i="9"/>
  <c r="E155" i="9"/>
  <c r="B155" i="9" s="1"/>
  <c r="E157" i="9"/>
  <c r="B157" i="9" s="1"/>
  <c r="B161" i="9"/>
  <c r="B163" i="9"/>
  <c r="B164" i="9"/>
  <c r="B168" i="9"/>
  <c r="E169" i="9"/>
  <c r="B169" i="9" s="1"/>
  <c r="E170" i="9"/>
  <c r="B170" i="9" s="1"/>
  <c r="B172" i="9"/>
  <c r="B173" i="9"/>
  <c r="B230" i="9"/>
  <c r="B240" i="9"/>
  <c r="F244" i="9"/>
  <c r="B244" i="9" s="1"/>
  <c r="F252" i="9"/>
  <c r="B252" i="9" s="1"/>
  <c r="B254" i="9"/>
  <c r="F258" i="9"/>
  <c r="B258" i="9" s="1"/>
  <c r="B263" i="9"/>
  <c r="B266" i="9"/>
  <c r="B268" i="9"/>
  <c r="F270" i="9"/>
  <c r="B270" i="9" s="1"/>
  <c r="B274" i="9"/>
  <c r="B275" i="9"/>
  <c r="B278" i="9"/>
  <c r="B287" i="9"/>
  <c r="E313" i="9"/>
  <c r="B313" i="9" s="1"/>
  <c r="B321" i="9"/>
  <c r="B332" i="9"/>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F288" i="9"/>
  <c r="B288" i="9" s="1"/>
  <c r="G606" i="1"/>
  <c r="E158" i="9"/>
  <c r="B158" i="9" s="1"/>
  <c r="G607" i="1"/>
  <c r="G602" i="1"/>
  <c r="G597" i="1"/>
  <c r="G598" i="1"/>
  <c r="G599" i="1"/>
  <c r="F282" i="9"/>
  <c r="B282" i="9" s="1"/>
  <c r="F280" i="9"/>
  <c r="B280" i="9" s="1"/>
  <c r="G590" i="1"/>
  <c r="G586" i="1"/>
  <c r="G587" i="1"/>
  <c r="G585" i="1"/>
  <c r="G583" i="1"/>
  <c r="G584" i="1"/>
  <c r="G582" i="1"/>
  <c r="G577" i="1"/>
  <c r="G573" i="1"/>
  <c r="G574" i="1"/>
  <c r="G572" i="1"/>
  <c r="G569" i="1"/>
  <c r="G570" i="1"/>
  <c r="G571" i="1"/>
  <c r="G566" i="1"/>
  <c r="G567" i="1"/>
  <c r="G561" i="1"/>
  <c r="E147" i="9"/>
  <c r="B147" i="9" s="1"/>
  <c r="G556" i="1"/>
  <c r="G560" i="1"/>
  <c r="E145" i="9"/>
  <c r="B145" i="9" s="1"/>
  <c r="G553" i="1"/>
  <c r="G555" i="1"/>
  <c r="G552" i="1"/>
  <c r="G546" i="1"/>
  <c r="B277" i="9"/>
  <c r="G542" i="1"/>
  <c r="G540" i="1"/>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E121" i="9"/>
  <c r="B121" i="9" s="1"/>
  <c r="H496" i="1"/>
  <c r="G496" i="1"/>
  <c r="E119" i="9"/>
  <c r="B119" i="9" s="1"/>
  <c r="G501" i="1"/>
  <c r="F264" i="9"/>
  <c r="B264" i="9" s="1"/>
  <c r="B265" i="9"/>
  <c r="G498" i="1"/>
  <c r="G492" i="1"/>
  <c r="G493" i="1"/>
  <c r="G495" i="1"/>
  <c r="G488" i="1"/>
  <c r="G489" i="1"/>
  <c r="G490" i="1"/>
  <c r="B257" i="9"/>
  <c r="E107" i="9"/>
  <c r="B107" i="9" s="1"/>
  <c r="G487" i="1"/>
  <c r="G483" i="1"/>
  <c r="G484" i="1"/>
  <c r="H482" i="1"/>
  <c r="G480" i="1"/>
  <c r="D479" i="4"/>
  <c r="G481" i="1"/>
  <c r="G475" i="1"/>
  <c r="G476" i="1"/>
  <c r="G477" i="1"/>
  <c r="G471" i="1"/>
  <c r="G472" i="1"/>
  <c r="H470" i="1"/>
  <c r="H467" i="1"/>
  <c r="G468" i="1"/>
  <c r="G469" i="1"/>
  <c r="G466" i="1"/>
  <c r="G464" i="1"/>
  <c r="G465" i="1"/>
  <c r="G461" i="1"/>
  <c r="D466" i="4"/>
  <c r="G459" i="1"/>
  <c r="H455" i="1"/>
  <c r="E99" i="9"/>
  <c r="B99" i="9" s="1"/>
  <c r="G457" i="1"/>
  <c r="H458" i="1"/>
  <c r="D431" i="4"/>
  <c r="G447" i="1"/>
  <c r="G448" i="1"/>
  <c r="G449" i="1"/>
  <c r="E97" i="9"/>
  <c r="B97" i="9" s="1"/>
  <c r="E95" i="9"/>
  <c r="B95" i="9" s="1"/>
  <c r="G444" i="1"/>
  <c r="B253" i="9"/>
  <c r="G445" i="1"/>
  <c r="G441" i="1"/>
  <c r="G442" i="1"/>
  <c r="H443" i="1"/>
  <c r="G436" i="1"/>
  <c r="G437" i="1"/>
  <c r="G435" i="1"/>
  <c r="G432" i="1"/>
  <c r="G429" i="1"/>
  <c r="G408" i="1"/>
  <c r="G409" i="1"/>
  <c r="G410" i="1"/>
  <c r="G411" i="1"/>
  <c r="G405" i="1"/>
  <c r="H404" i="1"/>
  <c r="D406" i="4"/>
  <c r="G402" i="1"/>
  <c r="G400"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H341" i="1"/>
  <c r="G341" i="1"/>
  <c r="F346" i="4"/>
  <c r="G342" i="1"/>
  <c r="H338" i="1"/>
  <c r="G335" i="1"/>
  <c r="C331" i="1"/>
  <c r="H331" i="1" s="1"/>
  <c r="G333" i="1"/>
  <c r="F327" i="4"/>
  <c r="D321" i="4"/>
  <c r="G321" i="1"/>
  <c r="H317" i="1"/>
  <c r="G313" i="1"/>
  <c r="D309" i="4"/>
  <c r="H305" i="1"/>
  <c r="G300" i="1"/>
  <c r="G30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G196" i="1"/>
  <c r="E55" i="9"/>
  <c r="B55" i="9" s="1"/>
  <c r="G192" i="1"/>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G80" i="1"/>
  <c r="D82" i="4"/>
  <c r="G83" i="1"/>
  <c r="G77" i="1"/>
  <c r="E39" i="9"/>
  <c r="B39" i="9" s="1"/>
  <c r="G71" i="1"/>
  <c r="G65" i="1"/>
  <c r="G62" i="1"/>
  <c r="G56" i="1"/>
  <c r="G53" i="1"/>
  <c r="D49" i="4"/>
  <c r="C49" i="1"/>
  <c r="G49" i="1" s="1"/>
  <c r="G50" i="1"/>
  <c r="G47" i="1"/>
  <c r="G41" i="1"/>
  <c r="G44" i="1"/>
  <c r="C40" i="1"/>
  <c r="G40" i="1" s="1"/>
  <c r="G38"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G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88" i="1"/>
  <c r="G94" i="1"/>
  <c r="G103" i="1"/>
  <c r="G109" i="1"/>
  <c r="G118" i="1"/>
  <c r="H4"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H229" i="1"/>
  <c r="H241" i="1"/>
  <c r="G245" i="1"/>
  <c r="H253" i="1"/>
  <c r="G257"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25" i="1"/>
  <c r="G229"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G1136" i="1"/>
  <c r="H1136" i="1"/>
  <c r="H1189" i="1"/>
  <c r="G1189"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313" i="1"/>
  <c r="H1313" i="1"/>
  <c r="H1321" i="1"/>
  <c r="G1321" i="1"/>
  <c r="G842" i="1"/>
  <c r="G860" i="1"/>
  <c r="G878" i="1"/>
  <c r="G896" i="1"/>
  <c r="G914" i="1"/>
  <c r="G932" i="1"/>
  <c r="G950" i="1"/>
  <c r="G968" i="1"/>
  <c r="G986" i="1"/>
  <c r="H807" i="1"/>
  <c r="G810" i="1"/>
  <c r="H825" i="1"/>
  <c r="G828" i="1"/>
  <c r="H843" i="1"/>
  <c r="H861" i="1"/>
  <c r="G1031"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H1312" i="1"/>
  <c r="G1312" i="1"/>
  <c r="G1319" i="1"/>
  <c r="H1330" i="1"/>
  <c r="G1330" i="1"/>
  <c r="G1337" i="1"/>
  <c r="H1348" i="1"/>
  <c r="G1348" i="1"/>
  <c r="G1355" i="1"/>
  <c r="H1366" i="1"/>
  <c r="G1366" i="1"/>
  <c r="G1373" i="1"/>
  <c r="H1384" i="1"/>
  <c r="G1384" i="1"/>
  <c r="H1412" i="1"/>
  <c r="H1457" i="1"/>
  <c r="G1457" i="1"/>
  <c r="H1516" i="1"/>
  <c r="G1516" i="1"/>
  <c r="J1566" i="1"/>
  <c r="H1566" i="1"/>
  <c r="G1566" i="1"/>
  <c r="I1566" i="1" s="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G314" i="9"/>
  <c r="D88" i="5"/>
  <c r="F89" i="5"/>
  <c r="H1477" i="1"/>
  <c r="J1545" i="1"/>
  <c r="H1576" i="1"/>
  <c r="I1576" i="1" s="1"/>
  <c r="E648" i="4"/>
  <c r="D642" i="1" s="1"/>
  <c r="D491" i="4"/>
  <c r="F502" i="4"/>
  <c r="D584" i="4"/>
  <c r="F589" i="4"/>
  <c r="H314" i="9"/>
  <c r="E88" i="5"/>
  <c r="H1683" i="1"/>
  <c r="G1683" i="1"/>
  <c r="D51" i="8"/>
  <c r="C1634" i="1"/>
  <c r="H1471" i="1"/>
  <c r="H1504" i="1"/>
  <c r="J1543" i="1"/>
  <c r="G1574" i="1"/>
  <c r="I1574" i="1" s="1"/>
  <c r="H1577" i="1"/>
  <c r="I1559" i="1"/>
  <c r="E106" i="4"/>
  <c r="D102" i="1" s="1"/>
  <c r="D178" i="5"/>
  <c r="F181" i="5"/>
  <c r="H1465" i="1"/>
  <c r="G1481" i="1"/>
  <c r="H1498" i="1"/>
  <c r="H1534" i="1"/>
  <c r="J1541" i="1"/>
  <c r="G1543" i="1"/>
  <c r="G1569" i="1"/>
  <c r="G1595" i="1"/>
  <c r="H1679" i="1"/>
  <c r="G1679" i="1"/>
  <c r="D273" i="4"/>
  <c r="F274" i="4"/>
  <c r="G1455" i="1"/>
  <c r="H1462" i="1"/>
  <c r="G1468" i="1"/>
  <c r="G1488" i="1"/>
  <c r="H1495" i="1"/>
  <c r="G1501" i="1"/>
  <c r="G1511" i="1"/>
  <c r="G1524" i="1"/>
  <c r="H1531" i="1"/>
  <c r="J1546" i="1"/>
  <c r="G1562" i="1"/>
  <c r="I1562" i="1" s="1"/>
  <c r="H1569" i="1"/>
  <c r="E361" i="4"/>
  <c r="J1562" i="1"/>
  <c r="G1565" i="1"/>
  <c r="G1580" i="1"/>
  <c r="I1580" i="1" s="1"/>
  <c r="G1587" i="1"/>
  <c r="G1613" i="1"/>
  <c r="B235" i="9"/>
  <c r="G1449" i="1"/>
  <c r="G1462" i="1"/>
  <c r="G1472" i="1"/>
  <c r="G1495" i="1"/>
  <c r="G1505" i="1"/>
  <c r="G1518" i="1"/>
  <c r="G1531" i="1"/>
  <c r="H1541" i="1"/>
  <c r="I1541" i="1" s="1"/>
  <c r="G1546" i="1"/>
  <c r="H1557" i="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I1558" i="1" s="1"/>
  <c r="F112" i="4"/>
  <c r="D106" i="4"/>
  <c r="F260" i="5"/>
  <c r="D255" i="5"/>
  <c r="D43" i="4"/>
  <c r="D597" i="4"/>
  <c r="D647" i="4"/>
  <c r="D35" i="6"/>
  <c r="G203" i="9"/>
  <c r="E203" i="9" s="1"/>
  <c r="B203" i="9" s="1"/>
  <c r="F178" i="4"/>
  <c r="F222" i="4"/>
  <c r="F355" i="4"/>
  <c r="F427" i="4"/>
  <c r="F432" i="4"/>
  <c r="F480" i="4"/>
  <c r="D536" i="4"/>
  <c r="F13" i="5"/>
  <c r="E255" i="5"/>
  <c r="F6" i="6"/>
  <c r="D5" i="6"/>
  <c r="E6" i="7"/>
  <c r="D125" i="4"/>
  <c r="D571" i="4"/>
  <c r="B247" i="9"/>
  <c r="E35" i="6"/>
  <c r="E156" i="9"/>
  <c r="B156" i="9" s="1"/>
  <c r="D70" i="5"/>
  <c r="G315" i="9"/>
  <c r="G316" i="9"/>
  <c r="E316" i="9" s="1"/>
  <c r="B316" i="9" s="1"/>
  <c r="F298" i="9"/>
  <c r="H315" i="9"/>
  <c r="D202" i="4"/>
  <c r="D373" i="4"/>
  <c r="B248" i="9"/>
  <c r="B283" i="9"/>
  <c r="F537" i="4"/>
  <c r="F607" i="4"/>
  <c r="F150" i="5"/>
  <c r="E337" i="9"/>
  <c r="B337" i="9" s="1"/>
  <c r="F277" i="5"/>
  <c r="E5" i="6"/>
  <c r="F197" i="5"/>
  <c r="B109" i="9"/>
  <c r="B245" i="9"/>
  <c r="B249"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C1555" i="1" l="1"/>
  <c r="H34" i="3"/>
  <c r="I1543" i="1"/>
  <c r="D44" i="8"/>
  <c r="C1621" i="1" s="1"/>
  <c r="H1295" i="1"/>
  <c r="H336" i="9"/>
  <c r="E177" i="5"/>
  <c r="I24" i="3" s="1"/>
  <c r="G1301" i="1"/>
  <c r="G1201" i="1"/>
  <c r="G1141" i="1"/>
  <c r="G1087" i="1"/>
  <c r="H1514" i="1"/>
  <c r="I30" i="3"/>
  <c r="F89" i="6"/>
  <c r="G642" i="1"/>
  <c r="H531" i="1"/>
  <c r="G407" i="1"/>
  <c r="H221" i="1"/>
  <c r="G1112" i="1"/>
  <c r="I1557" i="1"/>
  <c r="G233" i="1"/>
  <c r="G588" i="1"/>
  <c r="I1564" i="1"/>
  <c r="I1549" i="1"/>
  <c r="I1570" i="1"/>
  <c r="D1571" i="1"/>
  <c r="I35" i="3"/>
  <c r="G350" i="1"/>
  <c r="H227" i="1"/>
  <c r="D1223" i="1"/>
  <c r="H1281" i="1"/>
  <c r="I1567" i="1"/>
  <c r="I1550" i="1"/>
  <c r="H579" i="1"/>
  <c r="G1503" i="1"/>
  <c r="G1281" i="1"/>
  <c r="G1268" i="1"/>
  <c r="G1224" i="1"/>
  <c r="D1207" i="1"/>
  <c r="G1152" i="1"/>
  <c r="H1152" i="1"/>
  <c r="H1076" i="1"/>
  <c r="H1061" i="1"/>
  <c r="G1602" i="1"/>
  <c r="H603" i="1"/>
  <c r="G579" i="1"/>
  <c r="G575" i="1"/>
  <c r="G551" i="1"/>
  <c r="G539" i="1"/>
  <c r="H491" i="1"/>
  <c r="H479" i="1"/>
  <c r="G451" i="1"/>
  <c r="G431" i="1"/>
  <c r="G396" i="1"/>
  <c r="G309" i="1"/>
  <c r="G421" i="1"/>
  <c r="H259" i="1"/>
  <c r="F262" i="4"/>
  <c r="G221" i="1"/>
  <c r="G149" i="1"/>
  <c r="G116" i="1"/>
  <c r="H79" i="1"/>
  <c r="H60" i="1"/>
  <c r="G57" i="1"/>
  <c r="G35" i="1"/>
  <c r="H32" i="1"/>
  <c r="H13" i="1"/>
  <c r="G1478" i="1"/>
  <c r="H1435" i="1"/>
  <c r="H1424" i="1"/>
  <c r="E310" i="9"/>
  <c r="B310" i="9" s="1"/>
  <c r="G1278" i="1"/>
  <c r="H1224" i="1"/>
  <c r="F147" i="5"/>
  <c r="E7" i="5"/>
  <c r="I22" i="3" s="1"/>
  <c r="F12" i="5"/>
  <c r="G1585" i="1"/>
  <c r="C623" i="1"/>
  <c r="G388" i="1"/>
  <c r="E308" i="4"/>
  <c r="D303" i="1" s="1"/>
  <c r="G331" i="1"/>
  <c r="H421" i="1"/>
  <c r="F648" i="4"/>
  <c r="F221" i="4"/>
  <c r="C217" i="1"/>
  <c r="E152" i="4"/>
  <c r="E299" i="4" s="1"/>
  <c r="G161" i="1"/>
  <c r="F153" i="4"/>
  <c r="G24" i="9"/>
  <c r="E24" i="9" s="1"/>
  <c r="B24" i="9" s="1"/>
  <c r="F140" i="4"/>
  <c r="C136" i="1"/>
  <c r="H130" i="1"/>
  <c r="H40" i="1"/>
  <c r="H3" i="1"/>
  <c r="F7" i="4"/>
  <c r="F228" i="9"/>
  <c r="B228" i="9" s="1"/>
  <c r="B207" i="9"/>
  <c r="I1565" i="1"/>
  <c r="D1093" i="1"/>
  <c r="E69" i="5"/>
  <c r="I23" i="3" s="1"/>
  <c r="D308" i="4"/>
  <c r="F308" i="4"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F178" i="5"/>
  <c r="D177" i="5"/>
  <c r="C1182" i="1"/>
  <c r="H1634" i="1"/>
  <c r="G1634" i="1"/>
  <c r="F202" i="4"/>
  <c r="C198" i="1"/>
  <c r="D45" i="8"/>
  <c r="C1628" i="1"/>
  <c r="I1581" i="1"/>
  <c r="E535" i="4"/>
  <c r="E179" i="9"/>
  <c r="B179" i="9" s="1"/>
  <c r="E309" i="9"/>
  <c r="B309" i="9" s="1"/>
  <c r="F114" i="6"/>
  <c r="C1510" i="1"/>
  <c r="H30" i="3"/>
  <c r="E251" i="5"/>
  <c r="D1259" i="1"/>
  <c r="I1569" i="1"/>
  <c r="D360" i="4"/>
  <c r="F35" i="6"/>
  <c r="H28" i="3"/>
  <c r="C1431" i="1"/>
  <c r="G339" i="9"/>
  <c r="E339" i="9" s="1"/>
  <c r="B339" i="9" s="1"/>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E314" i="9"/>
  <c r="B314" i="9" s="1"/>
  <c r="I1561" i="1"/>
  <c r="D152" i="4"/>
  <c r="E315" i="9"/>
  <c r="B315" i="9" s="1"/>
  <c r="F43" i="4"/>
  <c r="C39" i="1"/>
  <c r="H642" i="1"/>
  <c r="E180" i="9"/>
  <c r="B180" i="9" s="1"/>
  <c r="F70" i="5"/>
  <c r="D69" i="5"/>
  <c r="C1075" i="1"/>
  <c r="F361" i="4"/>
  <c r="D6" i="4"/>
  <c r="I1568" i="1"/>
  <c r="I39" i="3" l="1"/>
  <c r="H19" i="9"/>
  <c r="E19" i="9" s="1"/>
  <c r="B19" i="9" s="1"/>
  <c r="E336" i="9"/>
  <c r="B336" i="9" s="1"/>
  <c r="E176" i="5"/>
  <c r="D1180" i="1" s="1"/>
  <c r="D1181" i="1"/>
  <c r="G348" i="9"/>
  <c r="E348" i="9" s="1"/>
  <c r="B348" i="9" s="1"/>
  <c r="H1571" i="1"/>
  <c r="G1571" i="1"/>
  <c r="D1012" i="1"/>
  <c r="H1012" i="1" s="1"/>
  <c r="F7" i="5"/>
  <c r="E6" i="5"/>
  <c r="D1011" i="1" s="1"/>
  <c r="G516" i="1"/>
  <c r="C303" i="1"/>
  <c r="E417" i="4"/>
  <c r="D412" i="1" s="1"/>
  <c r="I18" i="3"/>
  <c r="D1074" i="1"/>
  <c r="G1017" i="1"/>
  <c r="D148" i="1"/>
  <c r="H226" i="1"/>
  <c r="G217" i="1"/>
  <c r="H217" i="1"/>
  <c r="H136" i="1"/>
  <c r="G13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299" i="9" l="1"/>
  <c r="E347" i="9"/>
  <c r="G1012" i="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G306" i="9"/>
  <c r="E306" i="9" s="1"/>
  <c r="B306" i="9" s="1"/>
  <c r="C1011" i="1"/>
  <c r="F6" i="5"/>
  <c r="H148" i="1"/>
  <c r="G148" i="1"/>
  <c r="H1074" i="1"/>
  <c r="G1074" i="1"/>
  <c r="G1181" i="1"/>
  <c r="H1181" i="1"/>
  <c r="F176" i="5"/>
  <c r="C1180" i="1"/>
  <c r="F640" i="4"/>
  <c r="C634" i="1"/>
  <c r="D301" i="4"/>
  <c r="F299" i="4"/>
  <c r="D423" i="4"/>
  <c r="D424" i="4" s="1"/>
  <c r="C295" i="1"/>
  <c r="H1537" i="1"/>
  <c r="G1537" i="1"/>
  <c r="E299" i="9" l="1"/>
  <c r="B299" i="9" s="1"/>
  <c r="I9" i="3"/>
  <c r="F424" i="4"/>
  <c r="C419" i="1"/>
  <c r="H295" i="1"/>
  <c r="G295" i="1"/>
  <c r="N3" i="9"/>
  <c r="I11" i="3"/>
  <c r="E646" i="4"/>
  <c r="D638" i="1"/>
  <c r="H633" i="1"/>
  <c r="G633" i="1"/>
  <c r="H8" i="3"/>
  <c r="H1011" i="1"/>
  <c r="G1011" i="1"/>
  <c r="H417" i="1"/>
  <c r="G417" i="1"/>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<sst xmlns="http://schemas.openxmlformats.org/spreadsheetml/2006/main" count="4727" uniqueCount="3657">
  <si>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</si>
  <si>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</si>
  <si>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</si>
  <si>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</si>
  <si>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</si>
  <si>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</si>
  <si>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</si>
  <si>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</si>
  <si>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</si>
  <si>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</si>
  <si>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</si>
  <si>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</si>
  <si>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</si>
  <si>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</si>
  <si>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</si>
  <si>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</si>
  <si>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</si>
  <si>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</si>
  <si>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</si>
  <si>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</si>
  <si>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</si>
  <si>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</si>
  <si>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</si>
  <si>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</si>
  <si>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</si>
  <si>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</si>
  <si>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</si>
  <si>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</si>
  <si>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</si>
  <si>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</si>
  <si>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</si>
  <si>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</si>
  <si>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</si>
  <si>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</si>
  <si>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</si>
  <si>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</si>
  <si>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</si>
  <si>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</si>
  <si>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</si>
  <si>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</si>
  <si>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</si>
  <si>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</si>
  <si>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</si>
  <si>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</si>
  <si>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</si>
  <si>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</si>
  <si>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</si>
  <si>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</si>
  <si>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</si>
  <si>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</si>
  <si>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</si>
  <si>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</si>
  <si>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</si>
  <si>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</si>
  <si>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</si>
  <si>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</si>
  <si>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</si>
  <si>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</si>
  <si>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</si>
  <si>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</si>
  <si>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</si>
  <si>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</si>
  <si>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</si>
  <si>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</si>
  <si>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</si>
  <si>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</si>
  <si>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</si>
  <si>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</si>
  <si>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</si>
  <si>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</si>
  <si>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</si>
  <si>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</si>
  <si>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</si>
  <si>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</si>
  <si>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</si>
  <si>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</si>
  <si>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</si>
  <si>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</si>
  <si>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</si>
  <si>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</si>
  <si>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</si>
  <si>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</si>
  <si>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</si>
  <si>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</si>
  <si>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</si>
  <si>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</si>
  <si>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</si>
  <si>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</si>
  <si>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</si>
  <si>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</si>
  <si>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</si>
  <si>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</si>
  <si>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</si>
  <si>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</si>
  <si>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</si>
  <si>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</si>
  <si>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</si>
  <si>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</si>
  <si>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</si>
  <si>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</si>
  <si>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</si>
  <si>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</si>
  <si>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</si>
  <si>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</si>
  <si>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</si>
  <si>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</si>
  <si>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</si>
  <si>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</si>
  <si>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</si>
  <si>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</si>
  <si>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</si>
  <si>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</si>
  <si>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</si>
  <si>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</si>
  <si>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</si>
  <si>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</si>
  <si>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</si>
  <si>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</si>
  <si>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</si>
  <si>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</si>
  <si>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</si>
  <si>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</si>
  <si>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</si>
  <si>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</si>
  <si>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</si>
  <si>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</si>
  <si>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</si>
  <si>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</si>
  <si>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</si>
  <si>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</si>
  <si>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</si>
  <si>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</si>
  <si>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</si>
  <si>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</si>
  <si>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</si>
  <si>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</si>
  <si>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</si>
  <si>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</si>
  <si>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</si>
  <si>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</si>
  <si>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</si>
  <si>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</si>
  <si>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</si>
  <si>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</si>
  <si>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</si>
  <si>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</si>
  <si>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</si>
  <si>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</si>
  <si>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</si>
  <si>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</si>
  <si>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</si>
  <si>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</si>
  <si>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</si>
  <si>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</si>
  <si>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</si>
  <si>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</si>
  <si>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</si>
  <si>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</si>
  <si>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</si>
  <si>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</si>
  <si>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</si>
  <si>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</si>
  <si>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</si>
  <si>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</si>
  <si>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</si>
  <si>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</si>
  <si>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</si>
  <si>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</si>
  <si>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</si>
  <si>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</si>
  <si>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</si>
  <si>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</si>
  <si>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</si>
  <si>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</si>
  <si>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</si>
  <si>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</si>
  <si>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</si>
  <si>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</si>
  <si>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</si>
  <si>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</si>
  <si>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</si>
  <si>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</si>
  <si>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</si>
  <si>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</si>
  <si>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</si>
  <si>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</si>
  <si>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</si>
  <si>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</si>
  <si>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</si>
  <si>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</si>
  <si>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</si>
  <si>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</si>
  <si>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</si>
  <si>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</si>
  <si>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</si>
  <si>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</si>
  <si>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</si>
  <si>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</si>
  <si>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</si>
  <si>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</si>
  <si>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</si>
  <si>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</si>
  <si>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</si>
  <si>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</si>
  <si>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</si>
  <si>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</si>
  <si>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</si>
  <si>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</si>
  <si>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</si>
  <si>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</si>
  <si>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</si>
  <si>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</si>
  <si>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</si>
  <si>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</si>
  <si>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</si>
  <si>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</si>
  <si>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</si>
  <si>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</si>
  <si>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</si>
  <si>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</si>
  <si>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</si>
  <si>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</si>
  <si>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</si>
  <si>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</si>
  <si>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</si>
  <si>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</si>
  <si>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</si>
  <si>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</si>
  <si>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</si>
  <si>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</si>
  <si>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</si>
  <si>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</si>
  <si>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</si>
  <si>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</si>
  <si>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</si>
  <si>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</si>
  <si>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</si>
  <si>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</si>
  <si>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</si>
  <si>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</si>
  <si>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</si>
  <si>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</si>
  <si>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</si>
  <si>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</si>
  <si>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</si>
  <si>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</si>
  <si>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</si>
  <si>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</si>
  <si>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</si>
  <si>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</si>
  <si>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</si>
  <si>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</si>
  <si>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</si>
  <si>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</si>
  <si>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</si>
  <si>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</si>
  <si>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</si>
  <si>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</si>
  <si>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</si>
  <si>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</si>
  <si>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</si>
  <si>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</si>
  <si>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</si>
  <si>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</si>
  <si>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</si>
  <si>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</si>
  <si>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</si>
  <si>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</si>
  <si>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</si>
  <si>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</si>
  <si>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</si>
  <si>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</si>
  <si>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</si>
  <si>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</si>
  <si>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</si>
  <si>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</si>
  <si>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</si>
  <si>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</si>
  <si>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</si>
  <si>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</si>
  <si>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</si>
  <si>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</si>
  <si>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</si>
  <si>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</si>
  <si>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</si>
  <si>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</si>
  <si>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</si>
  <si>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</si>
  <si>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</si>
  <si>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</si>
  <si>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</si>
  <si>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</si>
  <si>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</si>
  <si>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</si>
  <si>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</si>
  <si>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</si>
  <si>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</si>
  <si>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</si>
  <si>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</si>
  <si>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</si>
  <si>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</si>
  <si>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</si>
  <si>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</si>
  <si>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</si>
  <si>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</si>
  <si>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</si>
  <si>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</si>
  <si>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</si>
  <si>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</si>
  <si>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</si>
  <si>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</si>
  <si>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</si>
  <si>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</si>
  <si>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</si>
  <si>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</si>
  <si>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</si>
  <si>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</si>
  <si>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</si>
  <si>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</si>
  <si>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</si>
  <si>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</si>
  <si>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</si>
  <si>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</si>
  <si>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</si>
  <si>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</si>
  <si>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</si>
  <si>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</si>
  <si>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</si>
  <si>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</si>
  <si>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</si>
  <si>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</si>
  <si>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</si>
  <si>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</si>
  <si>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</si>
  <si>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</si>
  <si>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</si>
  <si>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</si>
  <si>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</si>
  <si>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</si>
  <si>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</si>
  <si>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</si>
  <si>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</si>
  <si>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</si>
  <si>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</si>
  <si>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</si>
  <si>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</si>
  <si>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</si>
  <si>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</si>
  <si>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</si>
  <si>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</si>
  <si>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</si>
  <si>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</si>
  <si>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</si>
  <si>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</si>
  <si>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</si>
  <si>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</si>
  <si>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</si>
  <si>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</si>
  <si>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</si>
  <si>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</si>
  <si>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</si>
  <si>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</si>
  <si>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</si>
  <si>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</si>
  <si>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</si>
  <si>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</si>
  <si>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</si>
  <si>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</si>
  <si>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</si>
  <si>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</si>
  <si>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</si>
  <si>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</si>
  <si>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</si>
  <si>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</si>
  <si>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</si>
  <si>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</si>
  <si>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</si>
  <si>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</si>
  <si>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</si>
  <si>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</si>
  <si>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</si>
  <si>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</si>
  <si>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</si>
  <si>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</si>
  <si>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</si>
  <si>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</si>
  <si>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</si>
  <si>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</si>
  <si>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</si>
  <si>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</si>
  <si>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</si>
  <si>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</si>
  <si>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</si>
  <si>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</si>
  <si>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</si>
  <si>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</si>
  <si>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</si>
  <si>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</si>
  <si>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</si>
  <si>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</si>
  <si>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</si>
  <si>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</si>
  <si>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</si>
  <si>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</si>
  <si>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</si>
  <si>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</si>
  <si>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</si>
  <si>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</si>
  <si>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</si>
  <si>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</si>
  <si>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</si>
  <si>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</si>
  <si>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</si>
  <si>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</si>
  <si>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</si>
  <si>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</si>
  <si>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</si>
  <si>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</si>
  <si>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</si>
  <si>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</si>
  <si>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</si>
  <si>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</si>
  <si>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</si>
  <si>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</si>
  <si>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</si>
  <si>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</si>
  <si>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</si>
  <si>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</si>
  <si>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</si>
  <si>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</si>
  <si>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</si>
  <si>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</si>
  <si>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</si>
  <si>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</si>
  <si>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</si>
  <si>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</si>
  <si>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</si>
  <si>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</si>
  <si>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</si>
  <si>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</si>
  <si>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</si>
  <si>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</si>
  <si>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</si>
  <si>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</si>
  <si>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</si>
  <si>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</si>
  <si>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</si>
  <si>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</si>
  <si>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</si>
  <si>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</si>
  <si>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</si>
  <si>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</si>
  <si>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</si>
  <si>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</si>
  <si>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</si>
  <si>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</si>
  <si>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</si>
  <si>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</si>
  <si>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</si>
  <si>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</si>
  <si>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</si>
  <si>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</si>
  <si>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</si>
  <si>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</si>
  <si>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</si>
  <si>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</si>
  <si>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</si>
  <si>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</si>
  <si>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</si>
  <si>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</si>
  <si>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</si>
  <si>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</si>
  <si>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</si>
  <si>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</si>
  <si>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</si>
  <si>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</si>
  <si>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</si>
  <si>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</si>
  <si>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</si>
  <si>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</si>
  <si>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</si>
  <si>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</si>
  <si>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</si>
  <si>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</si>
  <si>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</si>
  <si>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</si>
  <si>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</si>
  <si>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</si>
  <si>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</si>
  <si>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</si>
  <si>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</si>
  <si>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</si>
  <si>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</si>
  <si>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</si>
  <si>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</si>
  <si>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</si>
  <si>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</si>
  <si>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</si>
  <si>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</si>
  <si>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</si>
  <si>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</si>
  <si>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</si>
  <si>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</si>
  <si>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</si>
  <si>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</si>
  <si>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</si>
  <si>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</si>
  <si>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</si>
  <si>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</si>
  <si>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</si>
  <si>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</si>
  <si>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</si>
  <si>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</si>
  <si>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</si>
  <si>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</si>
  <si>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</si>
  <si>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</si>
  <si>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</si>
  <si>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</si>
  <si>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</si>
  <si>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</si>
  <si>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</si>
  <si>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</si>
  <si>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</si>
  <si>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</si>
  <si>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</si>
  <si>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</si>
  <si>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</si>
  <si>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</si>
  <si>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</si>
  <si>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</si>
  <si>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</si>
  <si>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</si>
  <si>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</si>
  <si>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</si>
  <si>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</si>
  <si>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</si>
  <si>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</si>
  <si>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</si>
  <si>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</si>
  <si>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</si>
  <si>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</si>
  <si>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</si>
  <si>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</si>
  <si>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</si>
  <si>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</si>
  <si>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</si>
  <si>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</si>
  <si>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</si>
  <si>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</si>
  <si>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</si>
  <si>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</si>
  <si>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</si>
  <si>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</si>
  <si>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</si>
  <si>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</si>
  <si>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</si>
  <si>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</si>
  <si>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</si>
  <si>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</si>
  <si>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</si>
  <si>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</si>
  <si>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</si>
  <si>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</si>
  <si>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</si>
  <si>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</si>
  <si>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</si>
  <si>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</si>
  <si>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</si>
  <si>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</si>
  <si>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</si>
  <si>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</si>
  <si>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</si>
  <si>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</si>
  <si>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</si>
  <si>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</si>
  <si>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</si>
  <si>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</si>
  <si>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</si>
  <si>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</si>
  <si>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</si>
  <si>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</si>
  <si>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</si>
  <si>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</si>
  <si>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</si>
  <si>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</si>
  <si>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</si>
  <si>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</si>
  <si>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</si>
  <si>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</si>
  <si>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</si>
  <si>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</si>
  <si>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</si>
  <si>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</si>
  <si>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</si>
  <si>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</si>
  <si>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</si>
  <si>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</si>
  <si>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</si>
  <si>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</si>
  <si>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</si>
  <si>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</si>
  <si>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</si>
  <si>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</si>
  <si>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</si>
  <si>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</si>
  <si>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</si>
  <si>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</si>
  <si>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</si>
  <si>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</si>
  <si>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</si>
  <si>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</si>
  <si>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</si>
  <si>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</si>
  <si>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</si>
  <si>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</si>
  <si>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</si>
  <si>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</si>
  <si>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</si>
  <si>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</si>
  <si>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</si>
  <si>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</si>
  <si>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</si>
  <si>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</si>
  <si>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</si>
  <si>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</si>
  <si>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</si>
  <si>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</si>
  <si>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</si>
  <si>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</si>
  <si>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</si>
  <si>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</si>
  <si>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</si>
  <si>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</si>
  <si>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</si>
  <si>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</si>
  <si>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</si>
  <si>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</si>
  <si>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</si>
  <si>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</si>
  <si>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</si>
  <si>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</si>
  <si>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</si>
  <si>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</si>
  <si>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</si>
  <si>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</si>
  <si>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</si>
  <si>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</si>
  <si>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</si>
  <si>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</si>
  <si>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</si>
  <si>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</si>
  <si>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</si>
  <si>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</si>
  <si>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</si>
  <si>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</si>
  <si>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</si>
  <si>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</si>
  <si>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</si>
  <si>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</si>
  <si>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</si>
  <si>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</si>
  <si>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</si>
  <si>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</si>
  <si>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</si>
  <si>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</si>
  <si>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</si>
  <si>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</si>
  <si>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</si>
  <si>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</si>
  <si>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</si>
  <si>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</si>
  <si>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</si>
  <si>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</si>
  <si>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</si>
  <si>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</si>
  <si>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</si>
  <si>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</si>
  <si>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</si>
  <si>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</si>
  <si>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</si>
  <si>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</si>
  <si>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</si>
  <si>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</si>
  <si>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</si>
  <si>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</si>
  <si>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</si>
  <si>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</si>
  <si>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</si>
  <si>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</si>
  <si>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</si>
  <si>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</si>
  <si>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</si>
  <si>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</si>
  <si>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</si>
  <si>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</si>
  <si>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</si>
  <si>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</si>
  <si>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</si>
  <si>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</si>
  <si>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</si>
  <si>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</si>
  <si>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</si>
  <si>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</si>
  <si>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</si>
  <si>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</si>
  <si>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</si>
  <si>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</si>
  <si>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</si>
  <si>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</si>
  <si>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</si>
  <si>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</si>
  <si>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</si>
  <si>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</si>
  <si>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</si>
  <si>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</si>
  <si>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</si>
  <si>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</si>
  <si>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</si>
  <si>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</si>
  <si>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</si>
  <si>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</si>
  <si>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</si>
  <si>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</si>
  <si>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</si>
  <si>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</si>
  <si>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</si>
  <si>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</si>
  <si>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</si>
  <si>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</si>
  <si>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</si>
  <si>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</si>
  <si>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</si>
  <si>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</si>
  <si>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</si>
  <si>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</si>
  <si>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</si>
  <si>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</si>
  <si>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</si>
  <si>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</si>
  <si>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</si>
  <si>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</si>
  <si>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</si>
  <si>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</si>
  <si>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</si>
  <si>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</si>
  <si>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</si>
  <si>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</si>
  <si>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</si>
  <si>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</si>
  <si>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</si>
  <si>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</si>
  <si>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</si>
  <si>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</si>
  <si>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</si>
  <si>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</si>
  <si>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</si>
  <si>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</si>
  <si>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</si>
  <si>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</si>
  <si>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</si>
  <si>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</si>
  <si>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</si>
  <si>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</si>
  <si>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</si>
  <si>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</si>
  <si>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</si>
  <si>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</si>
  <si>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</si>
  <si>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</si>
  <si>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</si>
  <si>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</si>
  <si>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</si>
  <si>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</si>
  <si>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</si>
  <si>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</si>
  <si>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</si>
  <si>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</si>
  <si>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</si>
  <si>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</si>
  <si>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</si>
  <si>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</si>
  <si>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</si>
  <si>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</si>
  <si>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</si>
  <si>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</si>
  <si>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</si>
  <si>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</si>
  <si>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</si>
  <si>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</si>
  <si>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</si>
  <si>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</si>
  <si>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</si>
  <si>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</si>
  <si>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</si>
  <si>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</si>
  <si>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</si>
  <si>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</si>
  <si>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</si>
  <si>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</si>
  <si>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</si>
  <si>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</si>
  <si>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</si>
  <si>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</si>
  <si>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</si>
  <si>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</si>
  <si>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</si>
  <si>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</si>
  <si>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</si>
  <si>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</si>
  <si>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</si>
  <si>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</si>
  <si>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</si>
  <si>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</si>
  <si>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</si>
  <si>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</si>
  <si>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</si>
  <si>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</si>
  <si>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</si>
  <si>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</si>
  <si>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</si>
  <si>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</si>
  <si>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</si>
  <si>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</si>
  <si>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</si>
  <si>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</si>
  <si>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</si>
  <si>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</si>
  <si>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</si>
  <si>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</si>
  <si>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</si>
  <si>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</si>
  <si>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</si>
  <si>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</si>
  <si>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</si>
  <si>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</si>
  <si>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</si>
  <si>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</si>
  <si>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</si>
  <si>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</si>
  <si>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</si>
  <si>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</si>
  <si>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</si>
  <si>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</si>
  <si>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</si>
  <si>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</si>
  <si>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</si>
  <si>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</si>
  <si>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</si>
  <si>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</si>
  <si>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</si>
  <si>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</si>
  <si>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</si>
  <si>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</si>
  <si>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</si>
  <si>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</si>
  <si>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</si>
  <si>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</si>
  <si>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</si>
  <si>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</si>
  <si>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</si>
  <si>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</si>
  <si>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</si>
  <si>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</si>
  <si>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</si>
  <si>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</si>
  <si>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</si>
  <si>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</si>
  <si>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</si>
  <si>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</si>
  <si>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</si>
  <si>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</si>
  <si>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</si>
  <si>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</si>
  <si>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</si>
  <si>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</si>
  <si>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</si>
  <si>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</si>
  <si>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</si>
  <si>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</si>
  <si>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</si>
  <si>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</si>
  <si>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</si>
  <si>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</si>
  <si>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</si>
  <si>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</si>
  <si>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</si>
  <si>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</si>
  <si>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</si>
  <si>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</si>
  <si>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</si>
  <si>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</si>
  <si>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</si>
  <si>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</si>
  <si>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</si>
  <si>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</si>
  <si>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</si>
  <si>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</si>
  <si>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</si>
  <si>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</si>
  <si>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</si>
  <si>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</si>
  <si>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</si>
  <si>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</si>
  <si>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</si>
  <si>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</si>
  <si>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</si>
  <si>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</si>
  <si>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</si>
  <si>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</si>
  <si>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</si>
  <si>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</si>
  <si>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</si>
  <si>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</si>
  <si>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</si>
  <si>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</si>
  <si>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</si>
  <si>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</si>
  <si>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</si>
  <si>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</si>
  <si>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</si>
  <si>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</si>
  <si>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</si>
  <si>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</si>
  <si>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</si>
  <si>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</si>
  <si>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</si>
  <si>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</si>
  <si>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</si>
  <si>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</si>
  <si>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</si>
  <si>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</si>
  <si>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</si>
  <si>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</si>
  <si>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</si>
  <si>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</si>
  <si>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</si>
  <si>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</si>
  <si>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</si>
  <si>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</si>
  <si>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</si>
  <si>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</si>
  <si>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</si>
  <si>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</si>
  <si>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</si>
  <si>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</si>
  <si>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</si>
  <si>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</si>
  <si>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</si>
  <si>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</si>
  <si>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</si>
  <si>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</si>
  <si>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</si>
  <si>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</si>
  <si>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</si>
  <si>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</si>
  <si>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</si>
  <si>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</si>
  <si>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</si>
  <si>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</si>
  <si>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</si>
  <si>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</si>
  <si>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</si>
  <si>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</si>
  <si>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</si>
  <si>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</si>
  <si>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</si>
  <si>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</si>
  <si>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</si>
  <si>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</si>
  <si>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</si>
  <si>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</si>
  <si>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</si>
  <si>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</si>
  <si>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</si>
  <si>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</si>
  <si>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</si>
  <si>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</si>
  <si>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</si>
  <si>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</si>
  <si>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</si>
  <si>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</si>
  <si>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</si>
  <si>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</si>
  <si>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</si>
  <si>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</si>
  <si>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</si>
  <si>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</si>
  <si>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</si>
  <si>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</si>
  <si>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</si>
  <si>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</si>
  <si>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</si>
  <si>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</si>
  <si>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</si>
  <si>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</si>
  <si>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</si>
  <si>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</si>
  <si>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</si>
  <si>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</si>
  <si>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</si>
  <si>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</si>
  <si>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</si>
  <si>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</si>
  <si>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</si>
  <si>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</si>
  <si>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</si>
  <si>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</si>
  <si>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</si>
  <si>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</si>
  <si>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</si>
  <si>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</si>
  <si>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</si>
  <si>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</si>
  <si>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</si>
  <si>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</si>
  <si>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</si>
  <si>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</si>
  <si>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</si>
  <si>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</si>
  <si>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</si>
  <si>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</si>
  <si>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</si>
  <si>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</si>
  <si>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</si>
  <si>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</si>
  <si>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</si>
  <si>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</si>
  <si>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</si>
  <si>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</si>
  <si>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</si>
  <si>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</si>
  <si>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</si>
  <si>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</si>
  <si>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</si>
  <si>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</si>
  <si>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</si>
  <si>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</si>
  <si>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</si>
  <si>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</si>
  <si>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</si>
  <si>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</si>
  <si>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</si>
  <si>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</si>
  <si>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</si>
  <si>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</si>
  <si>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</si>
  <si>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</si>
  <si>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</si>
  <si>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</si>
  <si>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</si>
  <si>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</si>
  <si>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</si>
  <si>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</si>
  <si>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</si>
  <si>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</si>
  <si>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</si>
  <si>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</si>
  <si>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</si>
  <si>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</si>
  <si>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</si>
  <si>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</si>
  <si>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</si>
  <si>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</si>
  <si>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</si>
  <si>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</si>
  <si>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</si>
  <si>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</si>
  <si>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</si>
  <si>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</si>
  <si>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</si>
  <si>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</si>
  <si>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</si>
  <si>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</si>
  <si>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</si>
  <si>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</si>
  <si>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</si>
  <si>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</si>
  <si>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</si>
  <si>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</si>
  <si>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</si>
  <si>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</si>
  <si>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</si>
  <si>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</si>
  <si>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</si>
  <si>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</si>
  <si>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</si>
  <si>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</si>
  <si>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</si>
  <si>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</si>
  <si>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</si>
  <si>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</si>
  <si>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</si>
  <si>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</si>
  <si>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</si>
  <si>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</si>
  <si>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</si>
  <si>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</si>
  <si>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</si>
  <si>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</si>
  <si>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</si>
  <si>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</si>
  <si>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</si>
  <si>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</si>
  <si>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</si>
  <si>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</si>
  <si>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</si>
  <si>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</si>
  <si>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</si>
  <si>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</si>
  <si>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</si>
  <si>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</si>
  <si>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</si>
  <si>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</si>
  <si>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</si>
  <si>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</si>
  <si>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</si>
  <si>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</si>
  <si>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</si>
  <si>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</si>
  <si>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</si>
  <si>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</si>
  <si>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</si>
  <si>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</si>
  <si>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</si>
  <si>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</si>
  <si>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</si>
  <si>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</si>
  <si>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</si>
  <si>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</si>
  <si>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</si>
  <si>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</si>
  <si>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</si>
  <si>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</si>
  <si>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</si>
  <si>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</si>
  <si>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</si>
  <si>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</si>
  <si>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</si>
  <si>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</si>
  <si>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</si>
  <si>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</si>
  <si>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</si>
  <si>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</si>
  <si>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</si>
  <si>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</si>
  <si>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</si>
  <si>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</si>
  <si>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</si>
  <si>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</si>
  <si>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</si>
  <si>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</si>
  <si>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</si>
  <si>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</si>
  <si>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</si>
  <si>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</si>
  <si>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</si>
  <si>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</si>
  <si>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</si>
  <si>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</si>
  <si>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</si>
  <si>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</si>
  <si>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</si>
  <si>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</si>
  <si>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</si>
  <si>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</si>
  <si>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</si>
  <si>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</si>
  <si>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</si>
  <si>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</si>
  <si>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</si>
  <si>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</si>
  <si>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</si>
  <si>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</si>
  <si>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</si>
  <si>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</si>
  <si>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</si>
  <si>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</si>
  <si>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</si>
  <si>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</si>
  <si>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</si>
  <si>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</si>
  <si>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</si>
  <si>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</si>
  <si>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</si>
  <si>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</si>
  <si>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</si>
  <si>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</si>
  <si>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</si>
  <si>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</si>
  <si>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</si>
  <si>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</si>
  <si>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</si>
  <si>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</si>
  <si>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</si>
  <si>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</si>
  <si>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</si>
  <si>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</si>
  <si>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</si>
  <si>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</si>
  <si>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</si>
  <si>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</si>
  <si>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</si>
  <si>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</si>
  <si>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</si>
  <si>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</si>
  <si>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</si>
  <si>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</si>
  <si>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</si>
  <si>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</si>
  <si>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</si>
  <si>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</si>
  <si>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</si>
  <si>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</si>
  <si>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</si>
  <si>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</si>
  <si>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</si>
  <si>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</si>
  <si>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</si>
  <si>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</si>
  <si>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</si>
  <si>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</si>
  <si>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</si>
  <si>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</si>
  <si>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</si>
  <si>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</si>
  <si>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</si>
  <si>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</si>
  <si>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</si>
  <si>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</si>
  <si>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</si>
  <si>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</si>
  <si>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</si>
  <si>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</si>
  <si>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</si>
  <si>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</si>
  <si>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</si>
  <si>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</si>
  <si>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</si>
  <si>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</si>
  <si>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</si>
  <si>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</si>
  <si>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</si>
  <si>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</si>
  <si>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</si>
  <si>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</si>
  <si>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</si>
  <si>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</si>
  <si>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</si>
  <si>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</si>
  <si>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</si>
  <si>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</si>
  <si>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</si>
  <si>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</si>
  <si>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</si>
  <si>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</si>
  <si>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</si>
  <si>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</si>
  <si>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</si>
  <si>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</si>
  <si>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</si>
  <si>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</si>
  <si>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</si>
  <si>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</si>
  <si>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</si>
  <si>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</si>
  <si>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</si>
  <si>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</si>
  <si>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</si>
  <si>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</si>
  <si>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</si>
  <si>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</si>
  <si>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</si>
  <si>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</si>
  <si>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</si>
  <si>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</si>
  <si>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</si>
  <si>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</si>
  <si>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</si>
  <si>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</si>
  <si>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</si>
  <si>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</si>
  <si>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</si>
  <si>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</si>
  <si>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</si>
  <si>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</si>
  <si>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</si>
  <si>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</si>
  <si>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</si>
  <si>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</si>
  <si>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</si>
  <si>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</si>
  <si>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</si>
  <si>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</si>
  <si>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</si>
  <si>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</si>
  <si>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</si>
  <si>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</si>
  <si>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</si>
  <si>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</si>
  <si>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</si>
  <si>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</si>
  <si>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</si>
  <si>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</si>
  <si>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</si>
  <si>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</si>
  <si>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</si>
  <si>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</si>
  <si>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</si>
  <si>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</si>
  <si>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</si>
  <si>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</si>
  <si>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</si>
  <si>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</si>
  <si>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</si>
  <si>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</si>
  <si>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</si>
  <si>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</si>
  <si>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</si>
  <si>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</si>
  <si>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</si>
  <si>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</si>
  <si>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</si>
  <si>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</si>
  <si>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</si>
  <si>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</si>
  <si>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</si>
  <si>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</si>
  <si>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</si>
  <si>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</si>
  <si>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</si>
  <si>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</si>
  <si>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</si>
  <si>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</si>
  <si>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</si>
  <si>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</si>
  <si>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</si>
  <si>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</si>
  <si>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</si>
  <si>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</si>
  <si>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</si>
  <si>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</si>
  <si>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</si>
  <si>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</si>
  <si>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</si>
  <si>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</si>
  <si>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</si>
  <si>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</si>
  <si>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</si>
  <si>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</si>
  <si>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</si>
  <si>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</si>
  <si>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</si>
  <si>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</si>
  <si>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</si>
  <si>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</si>
  <si>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</si>
  <si>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</si>
  <si>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</si>
  <si>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</si>
  <si>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</si>
  <si>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</si>
  <si>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</si>
  <si>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</si>
  <si>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</si>
  <si>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</si>
  <si>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</si>
  <si>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</si>
  <si>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</si>
  <si>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</si>
  <si>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</si>
  <si>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</si>
  <si>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</si>
  <si>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</si>
  <si>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</si>
  <si>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</si>
  <si>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</si>
  <si>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</si>
  <si>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</si>
  <si>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</si>
  <si>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</si>
  <si>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</si>
  <si>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</si>
  <si>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</si>
  <si>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</si>
  <si>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</si>
  <si>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</si>
  <si>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</si>
  <si>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</si>
  <si>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</si>
  <si>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</si>
  <si>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</si>
  <si>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</si>
  <si>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</si>
  <si>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</si>
  <si>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</si>
  <si>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</si>
  <si>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</si>
  <si>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</si>
  <si>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</si>
  <si>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</si>
  <si>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</si>
  <si>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</si>
  <si>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</si>
  <si>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</si>
  <si>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</si>
  <si>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</si>
  <si>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</si>
  <si>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</si>
  <si>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</si>
  <si>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</si>
  <si>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</si>
  <si>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</si>
  <si>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</si>
  <si>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</si>
  <si>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</si>
  <si>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</si>
  <si>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</si>
  <si>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</si>
  <si>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</si>
  <si>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</si>
  <si>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</si>
  <si>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</si>
  <si>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</si>
  <si>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</si>
  <si>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</si>
  <si>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</si>
  <si>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</si>
  <si>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</si>
  <si>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</si>
  <si>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</si>
  <si>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</si>
  <si>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</si>
  <si>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</si>
  <si>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</si>
  <si>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</si>
  <si>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</si>
  <si>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</si>
  <si>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</si>
  <si>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</si>
  <si>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</si>
  <si>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</si>
  <si>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</si>
  <si>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</si>
  <si>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</si>
  <si>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</si>
  <si>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</si>
  <si>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</si>
  <si>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</si>
  <si>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</si>
  <si>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</si>
  <si>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</si>
  <si>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</si>
  <si>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</si>
  <si>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</si>
  <si>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</si>
  <si>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</si>
  <si>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</si>
  <si>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</si>
  <si>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</si>
  <si>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</si>
  <si>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</si>
  <si>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</si>
  <si>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</si>
  <si>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</si>
  <si>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</si>
  <si>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</si>
  <si>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</si>
  <si>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</si>
  <si>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</si>
  <si>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</si>
  <si>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</si>
  <si>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</si>
  <si>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</si>
  <si>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</si>
  <si>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</si>
  <si>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</si>
  <si>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</si>
  <si>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</si>
  <si>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</si>
  <si>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</si>
  <si>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</si>
  <si>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</si>
  <si>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</si>
  <si>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</si>
  <si>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</si>
  <si>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</si>
  <si>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</si>
  <si>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</si>
  <si>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</si>
  <si>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</si>
  <si>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</si>
  <si>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</si>
  <si>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</si>
  <si>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</si>
  <si>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</si>
  <si>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</si>
  <si>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</si>
  <si>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</si>
  <si>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</si>
  <si>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</si>
  <si>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</si>
  <si>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</si>
  <si>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</si>
  <si>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</si>
  <si>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</si>
  <si>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</si>
  <si>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</si>
  <si>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</si>
  <si>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</si>
  <si>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</si>
  <si>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</si>
  <si>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</si>
  <si>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</si>
  <si>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</si>
  <si>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</si>
  <si>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</si>
  <si>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</si>
  <si>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</si>
  <si>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</si>
  <si>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</si>
  <si>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</si>
  <si>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</si>
  <si>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</si>
  <si>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</si>
  <si>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</si>
  <si>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</si>
  <si>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</si>
  <si>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</si>
  <si>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</si>
  <si>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</si>
  <si>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</si>
  <si>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</si>
  <si>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</si>
  <si>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</si>
  <si>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</si>
  <si>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</si>
  <si>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</si>
  <si>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</si>
  <si>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</si>
  <si>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</si>
  <si>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</si>
  <si>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</si>
  <si>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</si>
  <si>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</si>
  <si>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</si>
  <si>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</si>
  <si>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</si>
  <si>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</si>
  <si>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</si>
  <si>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</si>
  <si>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</si>
  <si>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</si>
  <si>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</si>
  <si>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</si>
  <si>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</si>
  <si>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</si>
  <si>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</si>
  <si>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</si>
  <si>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</si>
  <si>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</si>
  <si>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</si>
  <si>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</si>
  <si>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</si>
  <si>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</si>
  <si>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</si>
  <si>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</si>
  <si>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</si>
  <si>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</si>
  <si>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</si>
  <si>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</si>
  <si>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</si>
  <si>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</si>
  <si>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</si>
  <si>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</si>
  <si>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</si>
  <si>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</si>
  <si>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</si>
  <si>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</si>
  <si>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</si>
  <si>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</si>
  <si>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</si>
  <si>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</si>
  <si>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</si>
  <si>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</si>
  <si>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</si>
  <si>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</si>
  <si>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</si>
  <si>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</si>
  <si>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</si>
  <si>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</si>
  <si>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</si>
  <si>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</si>
  <si>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</si>
  <si>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</si>
  <si>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</si>
  <si>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</si>
  <si>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</si>
  <si>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</si>
  <si>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</si>
  <si>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</si>
  <si>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</si>
  <si>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</si>
  <si>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</si>
  <si>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</si>
  <si>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</si>
  <si>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</si>
  <si>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</si>
  <si>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</si>
  <si>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</si>
  <si>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</si>
  <si>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</si>
  <si>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</si>
  <si>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</si>
  <si>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</si>
  <si>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</si>
  <si>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</si>
  <si>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</si>
  <si>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</si>
  <si>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</si>
  <si>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</si>
  <si>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</si>
  <si>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</si>
  <si>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</si>
  <si>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</si>
  <si>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</si>
  <si>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</si>
  <si>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</si>
  <si>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</si>
  <si>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</si>
  <si>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</si>
  <si>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</si>
  <si>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</si>
  <si>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</si>
  <si>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</si>
  <si>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</si>
  <si>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</si>
  <si>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</si>
  <si>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</si>
  <si>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</si>
  <si>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</si>
  <si>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</si>
  <si>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</si>
  <si>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</si>
  <si>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</si>
  <si>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</si>
  <si>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</si>
  <si>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</si>
  <si>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</si>
  <si>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</si>
  <si>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</si>
  <si>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</si>
  <si>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</si>
  <si>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</si>
  <si>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</si>
  <si>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</si>
  <si>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</si>
  <si>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</si>
  <si>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</si>
  <si>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</si>
  <si>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</si>
  <si>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</si>
  <si>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</si>
  <si>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</si>
  <si>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</si>
  <si>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</si>
  <si>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</si>
  <si>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</si>
  <si>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</si>
  <si>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</si>
  <si>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</si>
  <si>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</si>
  <si>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</si>
  <si>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</si>
  <si>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</si>
  <si>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</si>
  <si>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</si>
  <si>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</si>
  <si>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</si>
  <si>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</si>
  <si>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</si>
  <si>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</si>
  <si>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</si>
  <si>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</si>
  <si>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</si>
  <si>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</si>
  <si>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</si>
  <si>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</si>
  <si>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</si>
  <si>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</si>
  <si>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</si>
  <si>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</si>
  <si>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</si>
  <si>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</si>
  <si>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</si>
  <si>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</si>
  <si>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</si>
  <si>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</si>
  <si>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</si>
  <si>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</si>
  <si>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</si>
  <si>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</si>
  <si>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</si>
  <si>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</si>
  <si>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</si>
  <si>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</si>
  <si>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</si>
  <si>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</si>
  <si>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</si>
  <si>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</si>
  <si>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</si>
  <si>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</si>
  <si>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</si>
  <si>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</si>
  <si>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</si>
  <si>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</si>
  <si>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</si>
  <si>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</si>
  <si>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</si>
  <si>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</si>
  <si>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</si>
  <si>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</si>
  <si>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</si>
  <si>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</si>
  <si>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</si>
  <si>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</si>
  <si>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</si>
  <si>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</si>
  <si>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</si>
  <si>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</si>
  <si>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</si>
  <si>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</si>
  <si>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</si>
  <si>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</si>
  <si>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</si>
  <si>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</si>
  <si>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</si>
  <si>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</si>
  <si>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</si>
  <si>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</si>
  <si>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</si>
  <si>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</si>
  <si>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</si>
  <si>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</si>
  <si>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</si>
  <si>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</si>
  <si>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</si>
  <si>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</si>
  <si>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</si>
  <si>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</si>
  <si>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</si>
  <si>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</si>
  <si>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</si>
  <si>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</si>
  <si>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</si>
  <si>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</si>
  <si>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</si>
  <si>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</si>
  <si>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</si>
  <si>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</si>
  <si>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</si>
  <si>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</si>
  <si>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</si>
  <si>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</si>
  <si>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</si>
  <si>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</si>
  <si>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</si>
  <si>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</si>
  <si>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</si>
  <si>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</si>
  <si>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</si>
  <si>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</si>
  <si>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</si>
  <si>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</si>
  <si>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</si>
  <si>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</si>
  <si>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</si>
  <si>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</si>
  <si>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</si>
  <si>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</si>
  <si>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</si>
  <si>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</si>
  <si>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</si>
  <si>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</si>
  <si>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</si>
  <si>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</si>
  <si>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</si>
  <si>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</si>
  <si>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</si>
  <si>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</si>
  <si>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</si>
  <si>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</si>
  <si>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</si>
  <si>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</si>
  <si>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</si>
  <si>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</si>
  <si>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</si>
  <si>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</si>
  <si>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</si>
  <si>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</si>
  <si>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</si>
  <si>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</si>
  <si>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</si>
  <si>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</si>
  <si>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</si>
  <si>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</si>
  <si>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</si>
  <si>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</si>
  <si>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</si>
  <si>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</si>
  <si>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</si>
  <si>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</si>
  <si>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</si>
  <si>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</si>
  <si>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</si>
  <si>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</si>
  <si>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</si>
  <si>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</si>
  <si>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</si>
  <si>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</si>
  <si>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</si>
  <si>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</si>
  <si>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</si>
  <si>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</si>
  <si>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</si>
  <si>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</si>
  <si>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</si>
  <si>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</si>
  <si>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</si>
  <si>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</si>
  <si>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</si>
  <si>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</si>
  <si>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</si>
  <si>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</si>
  <si>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</si>
  <si>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</si>
  <si>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</si>
  <si>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</si>
  <si>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</si>
  <si>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</si>
  <si>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</si>
  <si>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</si>
  <si>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</si>
  <si>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</si>
  <si>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</si>
  <si>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</si>
  <si>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</si>
  <si>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</si>
  <si>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</si>
  <si>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</si>
  <si>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</si>
  <si>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</si>
  <si>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</si>
  <si>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</si>
  <si>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</si>
  <si>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</si>
  <si>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</si>
  <si>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</si>
  <si>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</si>
  <si>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</si>
  <si>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</si>
  <si>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</si>
  <si>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</si>
  <si>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</si>
  <si>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</si>
  <si>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</si>
  <si>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</si>
  <si>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</si>
  <si>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</si>
  <si>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</si>
  <si>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</si>
  <si>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</si>
  <si>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</si>
  <si>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</si>
  <si>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</si>
  <si>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</si>
  <si>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</si>
  <si>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</si>
  <si>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</si>
  <si>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</si>
  <si>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</si>
  <si>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</si>
  <si>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</si>
  <si>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</si>
  <si>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</si>
  <si>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</si>
  <si>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</si>
  <si>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</si>
  <si>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</si>
  <si>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</si>
  <si>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</si>
  <si>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</si>
  <si>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</si>
  <si>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</si>
  <si>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</si>
  <si>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</si>
  <si>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</si>
  <si>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</si>
  <si>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</si>
  <si>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</si>
  <si>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</si>
  <si>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</si>
  <si>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</si>
  <si>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</si>
  <si>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</si>
  <si>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</si>
  <si>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</si>
  <si>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</si>
  <si>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</si>
  <si>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</si>
  <si>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</si>
  <si>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</si>
  <si>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</si>
  <si>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</si>
  <si>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</si>
  <si>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</si>
  <si>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</si>
  <si>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</si>
  <si>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</si>
  <si>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</si>
  <si>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</si>
  <si>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</si>
  <si>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</si>
  <si>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</si>
  <si>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</si>
  <si>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</si>
  <si>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</si>
  <si>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</si>
  <si>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</si>
  <si>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</si>
  <si>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</si>
  <si>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</si>
  <si>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</si>
  <si>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</si>
  <si>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</si>
  <si>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</si>
  <si>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</si>
  <si>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</si>
  <si>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</si>
  <si>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</si>
  <si>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</si>
  <si>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</si>
  <si>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</si>
  <si>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</si>
  <si>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</si>
  <si>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</si>
  <si>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</si>
  <si>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</si>
  <si>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</si>
  <si>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</si>
  <si>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</si>
  <si>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</si>
  <si>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</si>
  <si>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</si>
  <si>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</si>
  <si>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</si>
  <si>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</si>
  <si>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</si>
  <si>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</si>
  <si>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</si>
  <si>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</si>
  <si>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</si>
  <si>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</si>
  <si>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</si>
  <si>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</si>
  <si>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</si>
  <si>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</si>
  <si>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</si>
  <si>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</si>
  <si>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</si>
  <si>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</si>
  <si>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</si>
  <si>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</si>
  <si>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</si>
  <si>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</si>
  <si>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</si>
  <si>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</si>
  <si>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</si>
  <si>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</si>
  <si>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</si>
  <si>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</si>
  <si>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</si>
  <si>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</si>
  <si>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</si>
  <si>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</si>
  <si>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</si>
  <si>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</si>
  <si>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</si>
  <si>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</si>
  <si>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</si>
  <si>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</si>
  <si>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</si>
  <si>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</si>
  <si>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</si>
  <si>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</si>
  <si>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</si>
  <si>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</si>
  <si>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</si>
  <si>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</si>
  <si>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</si>
  <si>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</si>
  <si>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</si>
  <si>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</si>
  <si>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</si>
  <si>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</si>
  <si>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</si>
  <si>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</si>
  <si>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</si>
  <si>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</si>
  <si>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</si>
  <si>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</si>
  <si>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</si>
  <si>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</si>
  <si>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</si>
  <si>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</si>
  <si>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</si>
  <si>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</si>
  <si>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</si>
  <si>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</si>
  <si>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</si>
  <si>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</si>
  <si>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</si>
  <si>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</si>
  <si>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</si>
  <si>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</si>
  <si>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</si>
  <si>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</si>
  <si>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</si>
  <si>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</si>
  <si>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</si>
  <si>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</si>
  <si>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</si>
  <si>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</si>
  <si>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</si>
  <si>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</si>
  <si>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</si>
  <si>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</si>
  <si>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</si>
  <si>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</si>
  <si>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</si>
  <si>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</si>
  <si>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</si>
  <si>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</si>
  <si>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</si>
  <si>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</si>
  <si>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</si>
  <si>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</si>
  <si>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</si>
  <si>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</si>
  <si>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</si>
  <si>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</si>
  <si>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</si>
  <si>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</si>
  <si>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</si>
  <si>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</si>
  <si>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</si>
  <si>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</si>
  <si>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</si>
  <si>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</si>
  <si>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</si>
  <si>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</si>
  <si>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</si>
  <si>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</si>
  <si>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</si>
  <si>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</si>
  <si>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</si>
  <si>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</si>
  <si>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</si>
  <si>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</si>
  <si>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</si>
  <si>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</si>
  <si>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</si>
  <si>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</si>
  <si>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</si>
  <si>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</si>
  <si>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</si>
  <si>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</si>
  <si>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</si>
  <si>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</si>
  <si>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</si>
  <si>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</si>
  <si>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</si>
  <si>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</si>
  <si>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</si>
  <si>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</si>
  <si>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</si>
  <si>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</si>
  <si>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</si>
  <si>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</si>
  <si>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</si>
  <si>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</si>
  <si>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</si>
  <si>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</si>
  <si>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</si>
  <si>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</si>
  <si>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</si>
  <si>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</si>
  <si>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</si>
  <si>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</si>
  <si>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</si>
  <si>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</si>
  <si>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</si>
  <si>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</si>
  <si>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</si>
  <si>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</si>
  <si>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</si>
  <si>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</si>
  <si>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</si>
  <si>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</si>
  <si>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</si>
  <si>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</si>
  <si>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</si>
  <si>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</si>
  <si>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</si>
  <si>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</si>
  <si>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</si>
  <si>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</si>
  <si>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</si>
  <si>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</si>
  <si>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</si>
  <si>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</si>
  <si>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</si>
  <si>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</si>
  <si>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</si>
  <si>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</si>
  <si>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</si>
  <si>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</si>
  <si>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</si>
  <si>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</si>
  <si>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</si>
  <si>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</si>
  <si>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</si>
  <si>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</si>
  <si>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</si>
  <si>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</si>
  <si>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</si>
  <si>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</si>
  <si>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</si>
  <si>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</si>
  <si>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</si>
  <si>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</si>
  <si>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</si>
  <si>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</si>
  <si>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</si>
  <si>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</si>
  <si>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</si>
  <si>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</si>
  <si>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</si>
  <si>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</si>
  <si>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</si>
  <si>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</si>
  <si>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</si>
  <si>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</si>
  <si>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</si>
  <si>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</si>
  <si>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</si>
  <si>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</si>
  <si>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</si>
  <si>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</si>
  <si>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</si>
  <si>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</si>
  <si>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</si>
  <si>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</si>
  <si>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</si>
  <si>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</si>
  <si>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</si>
  <si>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</si>
  <si>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</si>
  <si>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</si>
  <si>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</si>
  <si>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</si>
  <si>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</si>
  <si>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</si>
  <si>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</si>
  <si>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</si>
  <si>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</si>
  <si>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</si>
  <si>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</si>
  <si>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</si>
  <si>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</si>
  <si>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</si>
  <si>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</si>
  <si>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</si>
  <si>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</si>
  <si>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</si>
  <si>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</si>
  <si>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</si>
  <si>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</si>
  <si>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</si>
  <si>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</si>
  <si>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</si>
  <si>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</si>
  <si>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</si>
  <si>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</si>
  <si>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</si>
  <si>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</si>
  <si>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</si>
  <si>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</si>
  <si>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</si>
  <si>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</si>
  <si>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</si>
  <si>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</si>
  <si>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</si>
  <si>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</si>
  <si>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</si>
  <si>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</si>
  <si>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</si>
  <si>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</si>
  <si>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</si>
  <si>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</si>
  <si>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</si>
  <si>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</si>
  <si>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</si>
  <si>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</si>
  <si>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</si>
  <si>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</si>
  <si>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</si>
  <si>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</si>
  <si>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</si>
  <si>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</si>
  <si>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</si>
  <si>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</si>
  <si>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</si>
  <si>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</si>
  <si>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</si>
  <si>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</si>
  <si>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</si>
  <si>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</si>
  <si>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</si>
  <si>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</si>
  <si>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</si>
  <si>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</si>
  <si>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</si>
  <si>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</si>
  <si>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</si>
  <si>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</si>
  <si>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</si>
  <si>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</si>
  <si>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</si>
  <si>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</si>
  <si>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</si>
  <si>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</si>
  <si>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</si>
  <si>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</si>
  <si>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</si>
  <si>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</si>
  <si>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</si>
  <si>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</si>
  <si>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</si>
  <si>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</si>
  <si>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</si>
  <si>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</si>
  <si>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</si>
  <si>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</si>
  <si>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</si>
  <si>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</si>
  <si>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</si>
  <si>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</si>
  <si>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</si>
  <si>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</si>
  <si>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</si>
  <si>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</si>
  <si>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</si>
  <si>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</si>
  <si>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</si>
  <si>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</si>
  <si>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</si>
  <si>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</si>
  <si>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</si>
  <si>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</si>
  <si>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</si>
  <si>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</si>
  <si>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</si>
  <si>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</si>
  <si>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</si>
  <si>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</si>
  <si>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</si>
  <si>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</si>
  <si>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</si>
  <si>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</si>
  <si>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</si>
  <si>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</si>
  <si>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</si>
  <si>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</si>
  <si>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</si>
  <si>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</si>
  <si>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</si>
  <si>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</si>
  <si>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</si>
  <si>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</si>
  <si>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</si>
  <si>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</si>
  <si>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</si>
  <si>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</si>
  <si>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</si>
  <si>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</si>
  <si>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</si>
  <si>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</si>
  <si>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</si>
  <si>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</si>
  <si>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</si>
  <si>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</si>
  <si>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</si>
  <si>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</si>
  <si>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</si>
  <si>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</si>
  <si>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</si>
  <si>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</si>
  <si>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</si>
  <si>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</si>
  <si>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</si>
  <si>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</si>
  <si>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</si>
  <si>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</si>
  <si>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</si>
  <si>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</si>
  <si>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</si>
  <si>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</si>
  <si>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</si>
  <si>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</si>
  <si>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</si>
  <si>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</si>
  <si>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</si>
  <si>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</si>
  <si>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</si>
  <si>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</si>
  <si>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</si>
  <si>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</si>
  <si>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</si>
  <si>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</si>
  <si>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</si>
  <si>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</si>
  <si>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</si>
  <si>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</si>
  <si>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</si>
  <si>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</si>
  <si>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</si>
  <si>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</si>
  <si>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</si>
  <si>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</si>
  <si>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</si>
  <si>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</si>
  <si>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</si>
  <si>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</si>
  <si>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</si>
  <si>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</si>
  <si>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</si>
  <si>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</si>
  <si>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</si>
  <si>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</si>
  <si>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</si>
  <si>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</si>
  <si>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</si>
  <si>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</si>
  <si>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</si>
  <si>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</si>
  <si>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</si>
  <si>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</si>
  <si>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</si>
  <si>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</si>
  <si>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</si>
  <si>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</si>
  <si>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</si>
  <si>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</si>
  <si>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</si>
  <si>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</si>
  <si>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</si>
  <si>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</si>
  <si>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</si>
  <si>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</si>
  <si>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</si>
  <si>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</si>
  <si>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</si>
  <si>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</si>
  <si>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</si>
  <si>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</si>
  <si>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</si>
  <si>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</si>
  <si>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</si>
  <si>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</si>
  <si>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</si>
  <si>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</si>
  <si>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</si>
  <si>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</si>
  <si>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</si>
  <si>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</si>
  <si>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</si>
  <si>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</si>
  <si>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</si>
  <si>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</si>
  <si>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</si>
  <si>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</si>
  <si>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</si>
  <si>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</si>
  <si>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</si>
  <si>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</si>
  <si>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</si>
  <si>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</si>
  <si>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</si>
  <si>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</si>
  <si>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</si>
  <si>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</si>
  <si>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</si>
  <si>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</si>
  <si>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</si>
  <si>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</si>
  <si>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</si>
  <si>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</si>
  <si>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</si>
  <si>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</si>
  <si>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</si>
  <si>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</si>
  <si>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</si>
  <si>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</si>
  <si>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</si>
  <si>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</si>
  <si>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</si>
  <si>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</si>
  <si>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</si>
  <si>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</si>
  <si>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</si>
  <si>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</si>
  <si>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</si>
  <si>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</si>
  <si>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</si>
  <si>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</si>
  <si>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</si>
  <si>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</si>
  <si>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</si>
  <si>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</si>
  <si>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</si>
  <si>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</si>
  <si>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</si>
  <si>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</si>
  <si>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</si>
  <si>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</si>
  <si>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</si>
  <si>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</si>
  <si>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</si>
  <si>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</si>
  <si>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</si>
  <si>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</si>
  <si>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</si>
  <si>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</si>
  <si>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</si>
  <si>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</si>
  <si>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</si>
  <si>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</si>
  <si>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</si>
  <si>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</si>
  <si>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</si>
  <si>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</si>
  <si>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</si>
  <si>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</si>
  <si>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</si>
  <si>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</si>
  <si>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</si>
  <si>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</si>
  <si>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</si>
  <si>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</si>
  <si>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</si>
  <si>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</si>
  <si>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</si>
  <si>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</si>
  <si>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</si>
  <si>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</si>
  <si>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</si>
  <si>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</si>
  <si>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</si>
  <si>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</si>
  <si>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</si>
  <si>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</si>
  <si>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</si>
  <si>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</si>
  <si>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</si>
  <si>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</si>
  <si>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</si>
  <si>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</si>
  <si>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</si>
  <si>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</si>
  <si>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</si>
  <si>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</si>
  <si>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</si>
  <si>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</si>
  <si>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</si>
  <si>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</si>
  <si>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</si>
  <si>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</si>
  <si>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</si>
  <si>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</si>
  <si>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</si>
  <si>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</si>
  <si>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</si>
  <si>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</si>
  <si>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</si>
  <si>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</si>
  <si>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</si>
  <si>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</si>
  <si>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</si>
  <si>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</si>
  <si>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</si>
  <si>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</si>
  <si>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</si>
  <si>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</si>
  <si>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</si>
  <si>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</si>
  <si>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</si>
  <si>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</si>
  <si>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</si>
  <si>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</si>
  <si>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</si>
  <si>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</si>
  <si>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</si>
  <si>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</si>
  <si>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</si>
  <si>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</si>
  <si>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</si>
  <si>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</si>
  <si>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</si>
  <si>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</si>
  <si>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</si>
  <si>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</si>
  <si>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</si>
  <si>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</si>
  <si>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</si>
  <si>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</si>
  <si>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</si>
  <si>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</si>
  <si>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</si>
  <si>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</si>
  <si>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</si>
  <si>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</si>
  <si>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</si>
  <si>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</si>
  <si>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</si>
  <si>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</si>
  <si>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</si>
  <si>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</si>
  <si>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</si>
  <si>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</si>
  <si>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</si>
  <si>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</si>
  <si>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</si>
  <si>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</si>
  <si>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</si>
  <si>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</si>
  <si>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</si>
  <si>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</si>
  <si>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</si>
  <si>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</si>
  <si>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</si>
  <si>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</si>
  <si>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</si>
  <si>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</si>
  <si>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</si>
  <si>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</si>
  <si>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</si>
  <si>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</si>
  <si>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</si>
  <si>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</si>
  <si>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</si>
  <si>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</si>
  <si>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</si>
  <si>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</si>
  <si>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</si>
  <si>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</si>
  <si>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</si>
  <si>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</si>
  <si>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</si>
  <si>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</si>
  <si>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</si>
  <si>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</si>
  <si>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</si>
  <si>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</si>
  <si>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</si>
  <si>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</si>
  <si>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</si>
  <si>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</si>
  <si>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</si>
  <si>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</si>
  <si>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</si>
  <si>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</si>
  <si>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</si>
  <si>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</si>
  <si>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</si>
  <si>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</si>
  <si>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</si>
  <si>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</si>
  <si>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</si>
  <si>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</si>
  <si>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</si>
  <si>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</si>
  <si>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</si>
  <si>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</si>
  <si>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</si>
  <si>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</si>
  <si>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</si>
  <si>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</si>
  <si>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</si>
  <si>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</si>
  <si>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</si>
  <si>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</si>
  <si>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</si>
  <si>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</si>
  <si>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</si>
  <si>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</si>
  <si>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</si>
  <si>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</si>
  <si>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</si>
  <si>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</si>
  <si>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</si>
  <si>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</si>
  <si>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</si>
  <si>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</si>
  <si>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</si>
  <si>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</si>
  <si>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</si>
  <si>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</si>
  <si>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</si>
  <si>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</si>
  <si>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</si>
  <si>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</si>
  <si>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</si>
  <si>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</si>
  <si>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</si>
  <si>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</si>
  <si>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</si>
  <si>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</si>
  <si>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</si>
  <si>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</si>
  <si>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</si>
  <si>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</si>
  <si>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</si>
  <si>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</si>
  <si>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</si>
  <si>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</si>
  <si>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</si>
  <si>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</si>
  <si>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</si>
  <si>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</si>
  <si>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</si>
  <si>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</si>
  <si>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</si>
  <si>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</si>
  <si>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</si>
  <si>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</si>
  <si>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</si>
  <si>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</si>
  <si>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</si>
  <si>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</si>
  <si>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</si>
  <si>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</si>
  <si>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</si>
  <si>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</si>
  <si>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</si>
  <si>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</si>
  <si>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</si>
  <si>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</si>
  <si>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</si>
  <si>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</si>
  <si>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</si>
  <si>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</si>
  <si>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</si>
  <si>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</si>
  <si>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</si>
  <si>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</si>
  <si>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</si>
  <si>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</si>
  <si>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</si>
  <si>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</si>
  <si>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</si>
  <si>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</si>
  <si>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</si>
  <si>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</si>
  <si>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</si>
  <si>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</si>
  <si>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</si>
  <si>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</si>
  <si>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</si>
  <si>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</si>
  <si>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</si>
  <si>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</si>
  <si>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</si>
  <si>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</si>
  <si>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</si>
  <si>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</si>
  <si>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</si>
  <si>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</si>
  <si>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</si>
  <si>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</si>
  <si>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</si>
  <si>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</si>
  <si>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</si>
  <si>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</si>
  <si>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</si>
  <si>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</si>
  <si>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</si>
  <si>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</si>
  <si>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</si>
  <si>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</si>
  <si>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</si>
  <si>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</si>
  <si>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</si>
  <si>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</si>
  <si>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</si>
  <si>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</si>
  <si>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</si>
  <si>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</si>
  <si>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</si>
  <si>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</si>
  <si>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</si>
  <si>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</si>
  <si>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</si>
  <si>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</si>
  <si>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</si>
  <si>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</si>
  <si>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</si>
  <si>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</si>
  <si>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</si>
  <si>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</si>
  <si>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</si>
  <si>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</si>
  <si>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</si>
  <si>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</si>
  <si>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</si>
  <si>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</si>
  <si>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</si>
  <si>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</si>
  <si>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</si>
  <si>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</si>
  <si>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</si>
  <si>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</si>
  <si>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</si>
  <si>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</si>
  <si>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</si>
  <si>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</si>
  <si>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</si>
  <si>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</si>
  <si>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</si>
  <si>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</si>
  <si>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</si>
  <si>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</si>
  <si>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</si>
  <si>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</si>
  <si>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</si>
  <si>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</si>
  <si>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</si>
  <si>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</si>
  <si>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</si>
  <si>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</si>
  <si>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</si>
  <si>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</si>
  <si>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</si>
  <si>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</si>
  <si>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</si>
  <si>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</si>
  <si>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</si>
  <si>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</si>
  <si>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</si>
  <si>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</si>
  <si>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</si>
  <si>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</si>
  <si>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</si>
  <si>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</si>
  <si>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</si>
  <si>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</si>
  <si>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</si>
  <si>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</si>
  <si>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</si>
  <si>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</si>
  <si>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</si>
  <si>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</si>
  <si>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</si>
  <si>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</si>
  <si>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</si>
  <si>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</si>
  <si>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</si>
  <si>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</si>
  <si>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</si>
  <si>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</si>
  <si>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</si>
  <si>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</si>
  <si>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</si>
  <si>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</si>
  <si>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</si>
  <si>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</si>
  <si>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</si>
  <si>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</si>
  <si>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</si>
  <si>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</si>
  <si>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</si>
  <si>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</si>
  <si>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</si>
  <si>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</si>
  <si>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</si>
  <si>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</si>
  <si>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</si>
  <si>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</si>
  <si>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</si>
  <si>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</si>
  <si>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</si>
  <si>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</si>
  <si>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</si>
  <si>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</si>
  <si>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</si>
  <si>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</si>
  <si>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</si>
  <si>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</si>
  <si>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</si>
  <si>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</si>
  <si>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</si>
  <si>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</si>
  <si>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</si>
  <si>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</si>
  <si>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</si>
  <si>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</si>
  <si>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</si>
  <si>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</si>
  <si>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</si>
  <si>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</si>
  <si>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</si>
  <si>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</si>
  <si>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</si>
  <si>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</si>
  <si>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</si>
  <si>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</si>
  <si>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</si>
  <si>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</si>
  <si>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</si>
  <si>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</si>
  <si>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</si>
  <si>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</si>
  <si>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</si>
  <si>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</si>
  <si>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</si>
  <si>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</si>
  <si>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</si>
  <si>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</si>
  <si>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</si>
  <si>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</si>
  <si>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</si>
  <si>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</si>
  <si>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</si>
  <si>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</si>
  <si>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</si>
  <si>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</si>
  <si>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</si>
  <si>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</si>
  <si>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</si>
  <si>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</si>
  <si>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</si>
  <si>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</si>
  <si>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</si>
  <si>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</si>
  <si>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</si>
  <si>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</si>
  <si>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</si>
  <si>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</si>
  <si>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</si>
  <si>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</si>
  <si>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</si>
  <si>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</si>
  <si>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</si>
  <si>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</si>
  <si>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</si>
  <si>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</si>
  <si>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</si>
  <si>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</si>
  <si>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</si>
  <si>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</si>
  <si>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</si>
  <si>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</si>
  <si>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</si>
  <si>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</si>
  <si>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</si>
  <si>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</si>
  <si>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</si>
  <si>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</si>
  <si>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</si>
  <si>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</si>
  <si>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</si>
  <si>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</si>
  <si>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</si>
  <si>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</si>
  <si>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</si>
  <si>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</si>
  <si>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</si>
  <si>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</si>
  <si>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</si>
  <si>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</si>
  <si>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</si>
  <si>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</si>
  <si>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</si>
  <si>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</si>
  <si>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</si>
  <si>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</si>
  <si>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</si>
  <si>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</si>
  <si>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</si>
  <si>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</si>
  <si>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</si>
  <si>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</si>
  <si>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</si>
  <si>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</si>
  <si>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</si>
  <si>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</si>
  <si>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</si>
  <si>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</si>
  <si>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</si>
  <si>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</si>
  <si>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</si>
  <si>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</si>
  <si>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</si>
  <si>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</si>
  <si>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</si>
  <si>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</si>
  <si>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</si>
  <si>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</si>
  <si>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</si>
  <si>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</si>
  <si>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</si>
  <si>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</si>
  <si>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</si>
  <si>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</si>
  <si>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</si>
  <si>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</si>
  <si>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</si>
  <si>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</si>
  <si>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</si>
  <si>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</si>
  <si>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</si>
  <si>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</si>
  <si>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</si>
  <si>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</si>
  <si>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</si>
  <si>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</si>
  <si>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</si>
  <si>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</si>
  <si>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</si>
  <si>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</si>
  <si>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</si>
  <si>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</si>
  <si>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</si>
  <si>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</si>
  <si>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</si>
  <si>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</si>
  <si>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</si>
  <si>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</si>
  <si>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</si>
  <si>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</si>
  <si>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</si>
  <si>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</si>
  <si>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</si>
  <si>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</si>
  <si>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</si>
  <si>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</si>
  <si>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</si>
  <si>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</si>
  <si>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</si>
  <si>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</si>
  <si>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</si>
  <si>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</si>
  <si>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</si>
  <si>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</si>
  <si>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</si>
  <si>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</si>
  <si>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</si>
  <si>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</si>
  <si>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</si>
  <si>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</si>
  <si>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</si>
  <si>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</si>
  <si>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</si>
  <si>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</si>
  <si>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</si>
  <si>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</si>
  <si>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</si>
  <si>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</si>
  <si>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</si>
  <si>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</si>
  <si>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</si>
  <si>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</si>
  <si>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</si>
  <si>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</si>
  <si>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</si>
  <si>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</si>
  <si>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</si>
  <si>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</si>
  <si>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</si>
  <si>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</si>
  <si>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</si>
  <si>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</si>
  <si>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</si>
  <si>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</si>
  <si>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</si>
  <si>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</si>
  <si>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</si>
  <si>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</si>
  <si>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</si>
  <si>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</si>
  <si>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</si>
  <si>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</si>
  <si>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</si>
  <si>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</si>
  <si>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</si>
  <si>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</si>
  <si>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</si>
  <si>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</si>
  <si>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</si>
  <si>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</si>
  <si>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</si>
  <si>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</si>
  <si>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</si>
  <si>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</si>
  <si>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</si>
  <si>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</si>
  <si>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</si>
  <si>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</si>
  <si>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</si>
  <si>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</si>
  <si>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</si>
  <si>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</si>
  <si>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</si>
  <si>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</si>
  <si>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</si>
  <si>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</si>
  <si>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</si>
  <si>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</si>
  <si>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</si>
  <si>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</si>
  <si>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</si>
  <si>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</si>
  <si>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</si>
  <si>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</si>
  <si>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</si>
  <si>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</si>
  <si>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</si>
  <si>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</si>
  <si>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</si>
  <si>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</si>
  <si>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</si>
  <si>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</si>
  <si>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</si>
  <si>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</si>
  <si>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</si>
  <si>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</si>
  <si>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</si>
  <si>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</si>
  <si>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</si>
  <si>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</si>
  <si>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</si>
  <si>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</si>
  <si>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</si>
  <si>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</si>
  <si>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</si>
  <si>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</si>
  <si>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</si>
  <si>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</si>
  <si>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</si>
  <si>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</si>
  <si>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</si>
  <si>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</si>
  <si>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</si>
  <si>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</si>
  <si>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</si>
  <si>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</si>
  <si>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</si>
  <si>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</si>
  <si>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</si>
  <si>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</si>
  <si>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</si>
  <si>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</si>
  <si>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</si>
  <si>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</si>
  <si>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</si>
  <si>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</si>
  <si>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</si>
  <si>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</si>
  <si>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</si>
  <si>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</si>
  <si>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</si>
  <si>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</si>
  <si>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</si>
  <si>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</si>
  <si>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</si>
  <si>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</si>
  <si>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</si>
  <si>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</si>
  <si>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</si>
  <si>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</si>
  <si>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</si>
  <si>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</si>
  <si>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</si>
  <si>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</si>
  <si>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</si>
  <si>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</si>
  <si>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</si>
  <si>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</si>
  <si>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</si>
  <si>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</si>
  <si>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</si>
  <si>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</si>
  <si>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</si>
  <si>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</si>
  <si>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</si>
  <si>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</si>
  <si>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</si>
  <si>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</si>
  <si>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</si>
  <si>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</si>
  <si>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</si>
  <si>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</si>
  <si>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</si>
  <si>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</si>
  <si>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</si>
  <si>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</si>
  <si>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</si>
  <si>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</si>
  <si>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</si>
  <si>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</si>
  <si>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</si>
  <si>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</si>
  <si>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</si>
  <si>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</si>
  <si>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</si>
  <si>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</si>
  <si>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</si>
  <si>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</si>
  <si>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</si>
  <si>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</si>
  <si>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</si>
  <si>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</si>
  <si>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</si>
  <si>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</si>
  <si>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</si>
  <si>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</si>
  <si>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</si>
  <si>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</si>
  <si>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</si>
  <si>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</si>
  <si>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</si>
  <si>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</si>
  <si>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</si>
  <si>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</si>
  <si>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</si>
  <si>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</si>
  <si>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</si>
  <si>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</si>
  <si>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</si>
  <si>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</si>
  <si>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</si>
  <si>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</si>
  <si>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</si>
  <si>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</si>
  <si>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</si>
  <si>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</si>
  <si>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</si>
  <si>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</si>
  <si>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</si>
  <si>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</si>
  <si>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</si>
  <si>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</si>
  <si>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</si>
  <si>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</si>
  <si>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</si>
  <si>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</si>
  <si>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</si>
  <si>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</si>
  <si>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</si>
  <si>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</si>
  <si>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</si>
  <si>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</si>
  <si>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</si>
  <si>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</si>
  <si>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</si>
  <si>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</si>
  <si>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</si>
  <si>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</si>
  <si>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</si>
  <si>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</si>
  <si>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</si>
  <si>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</si>
  <si>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</si>
  <si>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</si>
  <si>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</si>
  <si>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</si>
  <si>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</si>
  <si>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</si>
  <si>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</si>
  <si>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</si>
  <si>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</si>
  <si>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</si>
  <si>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</si>
  <si>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</si>
  <si>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</si>
  <si>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</si>
  <si>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</si>
  <si>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</si>
  <si>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</si>
  <si>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</si>
  <si>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</si>
  <si>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</si>
  <si>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</si>
  <si>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</si>
  <si>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</si>
  <si>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</si>
  <si>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</si>
  <si>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</si>
  <si>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</si>
  <si>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</si>
  <si>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</si>
  <si>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</si>
  <si>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</si>
  <si>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</si>
  <si>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</si>
  <si>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</si>
  <si>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</si>
  <si>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</si>
  <si>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</si>
  <si>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</si>
  <si>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</si>
  <si>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</si>
  <si>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</si>
  <si>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</si>
  <si>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</si>
  <si>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</si>
  <si>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</si>
  <si>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</si>
  <si>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</si>
  <si>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</si>
  <si>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</si>
  <si>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</si>
  <si>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</si>
  <si>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</si>
  <si>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</si>
  <si>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</si>
  <si>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</si>
  <si>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</si>
  <si>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</si>
  <si>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</si>
  <si>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</si>
  <si>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</si>
  <si>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</si>
  <si>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</si>
  <si>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</si>
  <si>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</si>
  <si>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</si>
  <si>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</si>
  <si>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</si>
  <si>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</si>
  <si>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</si>
  <si>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</si>
  <si>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</si>
  <si>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</si>
  <si>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</si>
  <si>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</si>
  <si>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</si>
  <si>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</si>
  <si>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</si>
  <si>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</si>
  <si>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</si>
  <si>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</si>
  <si>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</si>
  <si>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</si>
  <si>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</si>
  <si>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</si>
  <si>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</si>
  <si>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</si>
  <si>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</si>
  <si>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</si>
  <si>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</si>
  <si>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</si>
  <si>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</si>
  <si>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</si>
  <si>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</si>
  <si>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</si>
  <si>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</si>
  <si>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</si>
  <si>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</si>
  <si>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</si>
  <si>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</si>
  <si>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</si>
  <si>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</si>
  <si>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</si>
  <si>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</si>
  <si>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</si>
  <si>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</si>
  <si>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</si>
  <si>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</si>
  <si>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</si>
  <si>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</si>
  <si>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</si>
  <si>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</si>
  <si>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</si>
  <si>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</si>
  <si>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</si>
  <si>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</si>
  <si>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</si>
  <si>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</si>
  <si>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</si>
  <si>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</si>
  <si>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</si>
  <si>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</si>
  <si>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</si>
  <si>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</si>
  <si>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</si>
  <si>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</si>
  <si>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</si>
  <si>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</si>
  <si>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</si>
  <si>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</si>
  <si>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</si>
  <si>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</si>
  <si>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</si>
  <si>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</si>
  <si>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</si>
  <si>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</si>
  <si>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</si>
  <si>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</si>
  <si>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</si>
  <si>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</si>
  <si>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</si>
  <si>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</si>
  <si>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</si>
  <si>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</si>
  <si>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</si>
  <si>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</si>
  <si>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</si>
  <si>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</si>
  <si>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</si>
  <si>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</si>
  <si>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</si>
  <si>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</si>
  <si>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</si>
  <si>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</si>
  <si>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</si>
  <si>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</si>
  <si>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</si>
  <si>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</si>
  <si>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</si>
  <si>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</si>
  <si>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</si>
  <si>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</si>
  <si>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</si>
  <si>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</si>
  <si>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</si>
  <si>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</si>
  <si>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</si>
  <si>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</si>
  <si>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</si>
  <si>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</si>
  <si>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</si>
  <si>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</si>
  <si>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</si>
  <si>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</si>
  <si>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</si>
  <si>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</si>
  <si>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</si>
  <si>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</si>
  <si>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</si>
  <si>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</si>
  <si>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</si>
  <si>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</si>
  <si>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</si>
  <si>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</si>
  <si>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</si>
  <si>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</si>
  <si>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</si>
  <si>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</si>
  <si>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</si>
  <si>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</si>
  <si>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</si>
  <si>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</si>
  <si>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</si>
  <si>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</si>
  <si>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</si>
  <si>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</si>
  <si>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</si>
  <si>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</si>
  <si>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</si>
  <si>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</si>
  <si>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</si>
  <si>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</si>
  <si>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</si>
  <si>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</si>
  <si>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</si>
  <si>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</si>
  <si>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</si>
  <si>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</si>
  <si>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</si>
  <si>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</si>
  <si>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</si>
  <si>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</si>
  <si>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</si>
  <si>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</si>
  <si>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</si>
  <si>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</si>
  <si>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</si>
  <si>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</si>
  <si>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</si>
  <si>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</si>
  <si>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</si>
  <si>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</si>
  <si>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</si>
  <si>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</si>
  <si>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</si>
  <si>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</si>
  <si>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</si>
  <si>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</si>
  <si>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</si>
  <si>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</si>
  <si>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</si>
  <si>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</si>
  <si>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</si>
  <si>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</si>
  <si>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</si>
  <si>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</si>
  <si>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</si>
  <si>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</si>
  <si>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</si>
  <si>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</si>
  <si>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</si>
  <si>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</si>
  <si>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</si>
  <si>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</si>
  <si>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</si>
  <si>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</si>
  <si>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</si>
  <si>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</si>
  <si>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</si>
  <si>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</si>
  <si>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</si>
  <si>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</si>
  <si>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</si>
  <si>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</si>
  <si>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</si>
  <si>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</si>
  <si>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</si>
  <si>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</si>
  <si>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</si>
  <si>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</si>
  <si>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</si>
  <si>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</si>
  <si>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</si>
  <si>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</si>
  <si>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</si>
  <si>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</si>
  <si>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</si>
  <si>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</si>
  <si>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</si>
  <si>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</si>
  <si>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</si>
  <si>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</si>
  <si>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</si>
  <si>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</si>
  <si>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</si>
  <si>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</si>
  <si>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</si>
  <si>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</si>
  <si>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</si>
  <si>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</si>
  <si>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</si>
  <si>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</si>
  <si>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</si>
  <si>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</si>
  <si>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</si>
  <si>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</si>
  <si>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</si>
  <si>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</si>
  <si>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</si>
  <si>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</si>
  <si>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</si>
  <si>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</si>
  <si>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</si>
  <si>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</si>
  <si>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</si>
  <si>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</si>
  <si>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</si>
  <si>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</si>
  <si>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</si>
  <si>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</si>
  <si>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</si>
  <si>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</si>
  <si>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</si>
  <si>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</si>
  <si>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</si>
  <si>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</si>
  <si>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</si>
  <si>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</si>
  <si>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</si>
  <si>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</si>
  <si>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</si>
  <si>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</si>
  <si>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</si>
  <si>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</si>
  <si>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</si>
  <si>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</si>
  <si>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</si>
  <si>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</si>
  <si>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</si>
  <si>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</si>
  <si>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</si>
  <si>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</si>
  <si>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</si>
  <si>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</si>
  <si>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</si>
  <si>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</si>
  <si>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</si>
  <si>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</si>
  <si>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</si>
  <si>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</si>
  <si>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</si>
  <si>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</si>
  <si>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</si>
  <si>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</si>
  <si>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</si>
  <si>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</si>
  <si>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</si>
  <si>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</si>
  <si>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</si>
  <si>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</si>
  <si>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</si>
  <si>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</si>
  <si>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</si>
  <si>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</si>
  <si>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</si>
  <si>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</si>
  <si>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</si>
  <si>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</si>
  <si>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</si>
  <si>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</si>
  <si>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</si>
  <si>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</si>
  <si>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</si>
  <si>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</si>
  <si>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</si>
  <si>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</si>
  <si>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</si>
  <si>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</si>
  <si>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</si>
  <si>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</si>
  <si>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</si>
  <si>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</si>
  <si>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</si>
  <si>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</si>
  <si>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</si>
  <si>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</si>
  <si>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</si>
  <si>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</si>
  <si>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</si>
  <si>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</si>
  <si>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</si>
  <si>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</si>
  <si>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</si>
  <si>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</si>
  <si>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</si>
  <si>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</si>
  <si>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</si>
  <si>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</si>
  <si>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</si>
  <si>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</si>
  <si>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</si>
  <si>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</si>
  <si>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</si>
  <si>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</si>
  <si>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</si>
  <si>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</si>
  <si>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</si>
  <si>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</si>
  <si>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</si>
  <si>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</si>
  <si>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</si>
  <si>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</si>
  <si>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</si>
  <si>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</si>
  <si>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</si>
  <si>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</si>
  <si>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</si>
  <si>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</si>
  <si>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</si>
  <si>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</si>
  <si>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</si>
  <si>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</si>
  <si>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</si>
  <si>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</si>
  <si>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</si>
  <si>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</si>
  <si>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</si>
  <si>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</si>
  <si>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</si>
  <si>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</si>
  <si>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</si>
  <si>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</si>
  <si>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</si>
  <si>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</si>
  <si>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</si>
  <si>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</si>
  <si>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</si>
  <si>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</si>
  <si>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</si>
  <si>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</si>
  <si>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</si>
  <si>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</si>
  <si>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</si>
  <si>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</si>
  <si>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</si>
  <si>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</si>
  <si>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</si>
  <si>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</si>
  <si>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</si>
  <si>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</si>
  <si>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</si>
  <si>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</si>
  <si>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</si>
  <si>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</si>
  <si>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</si>
  <si>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</si>
  <si>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</si>
  <si>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</si>
  <si>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</si>
  <si>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</si>
  <si>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</si>
  <si>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</si>
  <si>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</si>
  <si>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</si>
  <si>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</si>
  <si>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</si>
  <si>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</si>
  <si>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</si>
  <si>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</si>
  <si>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</si>
  <si>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</si>
  <si>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</si>
  <si>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</si>
  <si>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</si>
  <si>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</si>
  <si>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</si>
  <si>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</si>
  <si>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</si>
  <si>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</si>
  <si>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</si>
  <si>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</si>
  <si>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</si>
  <si>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</si>
  <si>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</si>
  <si>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</si>
  <si>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</si>
  <si>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</si>
  <si>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</si>
  <si>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</si>
  <si>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</si>
  <si>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</si>
  <si>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OPCINA KONAVLE</t>
  </si>
  <si>
    <t>2025-12</t>
  </si>
  <si>
    <t>DA</t>
  </si>
  <si>
    <t>OPĆINA KONAVLE</t>
  </si>
  <si>
    <t>OOPĆINA KONAVLE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</si>
</sst>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12304334.52</v>
      </c>
      <c r="D2" s="7">
        <f>'PR-RAS'!E6</f>
        <v>17838533.290000003</v>
      </c>
      <c r="E2" s="7">
        <v>0</v>
      </c>
      <c r="F2" s="7">
        <v>0</v>
      </c>
      <c r="G2" s="8">
        <f t="shared" ref="G2:G274" si="0">(B2/1000)*(C2*1+D2*2)</f>
        <v>47981.40110000001</v>
      </c>
      <c r="H2" s="8">
        <f t="shared" ref="H2:H274" si="1">ABS(C2-ROUND(C2,0))+ABS(D2-ROUND(D2,0))</f>
        <v>0.77000000327825546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7280779.3800000008</v>
      </c>
      <c r="D3" s="2">
        <f>'PR-RAS'!E7</f>
        <v>8507914.6500000022</v>
      </c>
      <c r="E3" s="2">
        <v>0</v>
      </c>
      <c r="F3" s="2">
        <v>0</v>
      </c>
      <c r="G3" s="3">
        <f t="shared" si="0"/>
        <v>48593.217360000017</v>
      </c>
      <c r="H3" s="3">
        <f t="shared" si="1"/>
        <v>0.72999999858438969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6068112.1400000006</v>
      </c>
      <c r="D4" s="2">
        <f>'PR-RAS'!E8</f>
        <v>7226645.1100000013</v>
      </c>
      <c r="E4" s="2">
        <v>0</v>
      </c>
      <c r="F4" s="2">
        <v>0</v>
      </c>
      <c r="G4" s="3">
        <f t="shared" si="0"/>
        <v>61564.207080000007</v>
      </c>
      <c r="H4" s="3">
        <f t="shared" si="1"/>
        <v>0.25000000186264515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4884750.51</v>
      </c>
      <c r="D5" s="2">
        <f>'PR-RAS'!E9</f>
        <v>5834912.7199999997</v>
      </c>
      <c r="E5" s="2">
        <v>0</v>
      </c>
      <c r="F5" s="2">
        <v>0</v>
      </c>
      <c r="G5" s="3">
        <f t="shared" si="0"/>
        <v>66218.303799999994</v>
      </c>
      <c r="H5" s="3">
        <f t="shared" si="1"/>
        <v>0.77000000048428774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460107.91</v>
      </c>
      <c r="D6" s="2">
        <f>'PR-RAS'!E10</f>
        <v>601604.93999999994</v>
      </c>
      <c r="E6" s="2">
        <v>0</v>
      </c>
      <c r="F6" s="2">
        <v>0</v>
      </c>
      <c r="G6" s="3">
        <f t="shared" si="0"/>
        <v>8316.5889499999994</v>
      </c>
      <c r="H6" s="3">
        <f t="shared" si="1"/>
        <v>0.15000000008149073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661214.15</v>
      </c>
      <c r="D7" s="2">
        <f>'PR-RAS'!E11</f>
        <v>706210.03</v>
      </c>
      <c r="E7" s="2">
        <v>0</v>
      </c>
      <c r="F7" s="2">
        <v>0</v>
      </c>
      <c r="G7" s="3">
        <f t="shared" si="0"/>
        <v>12441.805259999999</v>
      </c>
      <c r="H7" s="3">
        <f t="shared" si="1"/>
        <v>0.18000000005122274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439472.91</v>
      </c>
      <c r="D8" s="2">
        <f>'PR-RAS'!E12</f>
        <v>548188.18999999994</v>
      </c>
      <c r="E8" s="2">
        <v>0</v>
      </c>
      <c r="F8" s="2">
        <v>0</v>
      </c>
      <c r="G8" s="3">
        <f t="shared" si="0"/>
        <v>10750.945029999999</v>
      </c>
      <c r="H8" s="3">
        <f t="shared" si="1"/>
        <v>0.27999999996973202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289401.38</v>
      </c>
      <c r="D9" s="2">
        <f>'PR-RAS'!E13</f>
        <v>296269.98</v>
      </c>
      <c r="E9" s="2">
        <v>0</v>
      </c>
      <c r="F9" s="2">
        <v>0</v>
      </c>
      <c r="G9" s="3">
        <f t="shared" si="0"/>
        <v>7055.5307199999997</v>
      </c>
      <c r="H9" s="3">
        <f t="shared" si="1"/>
        <v>0.40000000002328306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666834.72</v>
      </c>
      <c r="D11" s="2">
        <f>'PR-RAS'!E15</f>
        <v>760540.75</v>
      </c>
      <c r="E11" s="2">
        <v>0</v>
      </c>
      <c r="F11" s="2">
        <v>0</v>
      </c>
      <c r="G11" s="3">
        <f t="shared" si="0"/>
        <v>21879.162199999999</v>
      </c>
      <c r="H11" s="3">
        <f t="shared" si="1"/>
        <v>0.53000000002793968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929248.07000000007</v>
      </c>
      <c r="D19" s="2">
        <f>'PR-RAS'!E23</f>
        <v>945600.15</v>
      </c>
      <c r="E19" s="2">
        <v>0</v>
      </c>
      <c r="F19" s="2">
        <v>0</v>
      </c>
      <c r="G19" s="3">
        <f t="shared" si="0"/>
        <v>50768.070659999998</v>
      </c>
      <c r="H19" s="3">
        <f t="shared" si="1"/>
        <v>0.22000000008847564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157894.68</v>
      </c>
      <c r="D20" s="2">
        <f>'PR-RAS'!E24</f>
        <v>121489.37</v>
      </c>
      <c r="E20" s="2">
        <v>0</v>
      </c>
      <c r="F20" s="2">
        <v>0</v>
      </c>
      <c r="G20" s="3">
        <f t="shared" si="0"/>
        <v>7616.5949799999999</v>
      </c>
      <c r="H20" s="3">
        <f t="shared" si="1"/>
        <v>0.69000000000232831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771353.39</v>
      </c>
      <c r="D23" s="2">
        <f>'PR-RAS'!E27</f>
        <v>824110.78</v>
      </c>
      <c r="E23" s="2">
        <v>0</v>
      </c>
      <c r="F23" s="2">
        <v>0</v>
      </c>
      <c r="G23" s="3">
        <f t="shared" si="0"/>
        <v>53230.6489</v>
      </c>
      <c r="H23" s="3">
        <f t="shared" si="1"/>
        <v>0.60999999998603016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283419.17</v>
      </c>
      <c r="D25" s="2">
        <f>'PR-RAS'!E29</f>
        <v>335669.39</v>
      </c>
      <c r="E25" s="2">
        <v>0</v>
      </c>
      <c r="F25" s="2">
        <v>0</v>
      </c>
      <c r="G25" s="3">
        <f t="shared" si="0"/>
        <v>22914.1908</v>
      </c>
      <c r="H25" s="3">
        <f t="shared" si="1"/>
        <v>0.55999999999767169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283419.17</v>
      </c>
      <c r="D27" s="2">
        <f>'PR-RAS'!E31</f>
        <v>335669.39</v>
      </c>
      <c r="E27" s="2">
        <v>0</v>
      </c>
      <c r="F27" s="2">
        <v>0</v>
      </c>
      <c r="G27" s="3">
        <f t="shared" si="0"/>
        <v>24823.706699999999</v>
      </c>
      <c r="H27" s="3">
        <f t="shared" si="1"/>
        <v>0.55999999999767169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981346.07000000007</v>
      </c>
      <c r="D45" s="2">
        <f>'PR-RAS'!E49</f>
        <v>4944246.76</v>
      </c>
      <c r="E45" s="2">
        <v>0</v>
      </c>
      <c r="F45" s="2">
        <v>0</v>
      </c>
      <c r="G45" s="3">
        <f t="shared" si="0"/>
        <v>478272.94195999997</v>
      </c>
      <c r="H45" s="3">
        <f t="shared" si="1"/>
        <v>0.31000000028871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288576.58999999997</v>
      </c>
      <c r="D46" s="2">
        <f>'PR-RAS'!E50</f>
        <v>332752.95</v>
      </c>
      <c r="E46" s="2">
        <v>0</v>
      </c>
      <c r="F46" s="2">
        <v>0</v>
      </c>
      <c r="G46" s="3">
        <f t="shared" si="0"/>
        <v>42933.712049999995</v>
      </c>
      <c r="H46" s="3">
        <f t="shared" si="1"/>
        <v>0.46000000002095476</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73000</v>
      </c>
      <c r="D47" s="2">
        <f>'PR-RAS'!E51</f>
        <v>16851.560000000001</v>
      </c>
      <c r="E47" s="2">
        <v>0</v>
      </c>
      <c r="F47" s="2">
        <v>0</v>
      </c>
      <c r="G47" s="3">
        <f t="shared" si="0"/>
        <v>4908.3435199999994</v>
      </c>
      <c r="H47" s="3">
        <f t="shared" si="1"/>
        <v>0.43999999999869033</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215576.59</v>
      </c>
      <c r="D48" s="2">
        <f>'PR-RAS'!E52</f>
        <v>315901.39</v>
      </c>
      <c r="E48" s="2">
        <v>0</v>
      </c>
      <c r="F48" s="2">
        <v>0</v>
      </c>
      <c r="G48" s="3">
        <f t="shared" si="0"/>
        <v>39826.830390000003</v>
      </c>
      <c r="H48" s="3">
        <f t="shared" si="1"/>
        <v>0.8000000000174623</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3400</v>
      </c>
      <c r="E49" s="2">
        <v>0</v>
      </c>
      <c r="F49" s="2">
        <v>0</v>
      </c>
      <c r="G49" s="3">
        <f t="shared" si="0"/>
        <v>326.40000000000003</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3400</v>
      </c>
      <c r="E52" s="2">
        <v>0</v>
      </c>
      <c r="F52" s="2">
        <v>0</v>
      </c>
      <c r="G52" s="3">
        <f t="shared" si="0"/>
        <v>346.79999999999995</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240176.14</v>
      </c>
      <c r="D54" s="2">
        <f>'PR-RAS'!E58</f>
        <v>726752.04</v>
      </c>
      <c r="E54" s="2">
        <v>0</v>
      </c>
      <c r="F54" s="2">
        <v>0</v>
      </c>
      <c r="G54" s="3">
        <f t="shared" si="0"/>
        <v>89765.051660000012</v>
      </c>
      <c r="H54" s="3">
        <f t="shared" si="1"/>
        <v>0.18000000005122274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184176.14</v>
      </c>
      <c r="D55" s="2">
        <f>'PR-RAS'!E59</f>
        <v>351931.62</v>
      </c>
      <c r="E55" s="2">
        <v>0</v>
      </c>
      <c r="F55" s="2">
        <v>0</v>
      </c>
      <c r="G55" s="3">
        <f t="shared" si="0"/>
        <v>47954.126519999998</v>
      </c>
      <c r="H55" s="3">
        <f t="shared" si="1"/>
        <v>0.52000000001862645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56000</v>
      </c>
      <c r="D56" s="2">
        <f>'PR-RAS'!E60</f>
        <v>374820.42</v>
      </c>
      <c r="E56" s="2">
        <v>0</v>
      </c>
      <c r="F56" s="2">
        <v>0</v>
      </c>
      <c r="G56" s="3">
        <f t="shared" si="0"/>
        <v>44310.246200000001</v>
      </c>
      <c r="H56" s="3">
        <f t="shared" si="1"/>
        <v>0.41999999998370185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226476.33000000002</v>
      </c>
      <c r="D57" s="2">
        <f>'PR-RAS'!E61</f>
        <v>174402.48</v>
      </c>
      <c r="E57" s="2">
        <v>0</v>
      </c>
      <c r="F57" s="2">
        <v>0</v>
      </c>
      <c r="G57" s="3">
        <f t="shared" si="0"/>
        <v>32215.752240000002</v>
      </c>
      <c r="H57" s="3">
        <f t="shared" si="1"/>
        <v>0.81000000002677552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62608.13</v>
      </c>
      <c r="D58" s="2">
        <f>'PR-RAS'!E62</f>
        <v>99771.46</v>
      </c>
      <c r="E58" s="2">
        <v>0</v>
      </c>
      <c r="F58" s="2">
        <v>0</v>
      </c>
      <c r="G58" s="3">
        <f t="shared" si="0"/>
        <v>14942.609850000001</v>
      </c>
      <c r="H58" s="3">
        <f t="shared" si="1"/>
        <v>0.5900000000037835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163868.20000000001</v>
      </c>
      <c r="D59" s="2">
        <f>'PR-RAS'!E63</f>
        <v>74631.02</v>
      </c>
      <c r="E59" s="2">
        <v>0</v>
      </c>
      <c r="F59" s="2">
        <v>0</v>
      </c>
      <c r="G59" s="3">
        <f t="shared" si="0"/>
        <v>18161.553920000002</v>
      </c>
      <c r="H59" s="3">
        <f t="shared" si="1"/>
        <v>0.22000000001571607</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213896.17</v>
      </c>
      <c r="D60" s="2">
        <f>'PR-RAS'!E64</f>
        <v>215893.12</v>
      </c>
      <c r="E60" s="2">
        <v>0</v>
      </c>
      <c r="F60" s="2">
        <v>0</v>
      </c>
      <c r="G60" s="3">
        <f t="shared" si="0"/>
        <v>38095.262190000001</v>
      </c>
      <c r="H60" s="3">
        <f t="shared" si="1"/>
        <v>0.29000000000814907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213896.17</v>
      </c>
      <c r="D61" s="2">
        <f>'PR-RAS'!E65</f>
        <v>215893.12</v>
      </c>
      <c r="E61" s="2">
        <v>0</v>
      </c>
      <c r="F61" s="2">
        <v>0</v>
      </c>
      <c r="G61" s="3">
        <f t="shared" si="0"/>
        <v>38740.944600000003</v>
      </c>
      <c r="H61" s="3">
        <f t="shared" si="1"/>
        <v>0.29000000000814907</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12220.84</v>
      </c>
      <c r="D70" s="2">
        <f>'PR-RAS'!E74</f>
        <v>3491046.17</v>
      </c>
      <c r="E70" s="2">
        <v>0</v>
      </c>
      <c r="F70" s="2">
        <v>0</v>
      </c>
      <c r="G70" s="3">
        <f t="shared" si="0"/>
        <v>482607.60941999999</v>
      </c>
      <c r="H70" s="3">
        <f t="shared" si="1"/>
        <v>0.32999999992534867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12220.84</v>
      </c>
      <c r="D71" s="2">
        <f>'PR-RAS'!E75</f>
        <v>0</v>
      </c>
      <c r="E71" s="2">
        <v>0</v>
      </c>
      <c r="F71" s="2">
        <v>0</v>
      </c>
      <c r="G71" s="3">
        <f t="shared" si="0"/>
        <v>855.45880000000011</v>
      </c>
      <c r="H71" s="3">
        <f t="shared" si="1"/>
        <v>0.15999999999985448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3491046.17</v>
      </c>
      <c r="E72" s="2">
        <v>0</v>
      </c>
      <c r="F72" s="2">
        <v>0</v>
      </c>
      <c r="G72" s="3">
        <f t="shared" si="0"/>
        <v>495728.55613999994</v>
      </c>
      <c r="H72" s="3">
        <f t="shared" si="1"/>
        <v>0.16999999992549419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1959856.94</v>
      </c>
      <c r="D78" s="2">
        <f>'PR-RAS'!E82</f>
        <v>1981636.37</v>
      </c>
      <c r="E78" s="2">
        <v>0</v>
      </c>
      <c r="F78" s="2">
        <v>0</v>
      </c>
      <c r="G78" s="3">
        <f t="shared" si="0"/>
        <v>456080.98535999999</v>
      </c>
      <c r="H78" s="3">
        <f t="shared" si="1"/>
        <v>0.43000000016763806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867668.44</v>
      </c>
      <c r="D79" s="2">
        <f>'PR-RAS'!E83</f>
        <v>589922.09</v>
      </c>
      <c r="E79" s="2">
        <v>0</v>
      </c>
      <c r="F79" s="2">
        <v>0</v>
      </c>
      <c r="G79" s="3">
        <f t="shared" si="0"/>
        <v>159705.98436</v>
      </c>
      <c r="H79" s="3">
        <f t="shared" si="1"/>
        <v>0.52999999991152436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75335.360000000001</v>
      </c>
      <c r="D81" s="2">
        <f>'PR-RAS'!E85</f>
        <v>55359.53</v>
      </c>
      <c r="E81" s="2">
        <v>0</v>
      </c>
      <c r="F81" s="2">
        <v>0</v>
      </c>
      <c r="G81" s="3">
        <f t="shared" si="0"/>
        <v>14884.353599999999</v>
      </c>
      <c r="H81" s="3">
        <f t="shared" si="1"/>
        <v>0.83000000000174623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4222.2</v>
      </c>
      <c r="D82" s="2">
        <f>'PR-RAS'!E86</f>
        <v>1414.44</v>
      </c>
      <c r="E82" s="2">
        <v>0</v>
      </c>
      <c r="F82" s="2">
        <v>0</v>
      </c>
      <c r="G82" s="3">
        <f t="shared" si="0"/>
        <v>571.13747999999998</v>
      </c>
      <c r="H82" s="3">
        <f t="shared" si="1"/>
        <v>0.63999999999987267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892.42</v>
      </c>
      <c r="E83" s="2">
        <v>0</v>
      </c>
      <c r="F83" s="2">
        <v>0</v>
      </c>
      <c r="G83" s="3">
        <f t="shared" si="0"/>
        <v>146.35687999999999</v>
      </c>
      <c r="H83" s="3">
        <f t="shared" si="1"/>
        <v>0.41999999999995907</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788110.88</v>
      </c>
      <c r="D85" s="2">
        <f>'PR-RAS'!E89</f>
        <v>530766.72</v>
      </c>
      <c r="E85" s="2">
        <v>0</v>
      </c>
      <c r="F85" s="2">
        <v>0</v>
      </c>
      <c r="G85" s="3">
        <f t="shared" si="0"/>
        <v>155370.12288000001</v>
      </c>
      <c r="H85" s="3">
        <f t="shared" si="1"/>
        <v>0.40000000002328306</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1488.98</v>
      </c>
      <c r="E86" s="2">
        <v>0</v>
      </c>
      <c r="F86" s="2">
        <v>0</v>
      </c>
      <c r="G86" s="3">
        <f t="shared" si="0"/>
        <v>253.12660000000002</v>
      </c>
      <c r="H86" s="3">
        <f t="shared" si="1"/>
        <v>1.999999999998181E-2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1092188.5</v>
      </c>
      <c r="D87" s="2">
        <f>'PR-RAS'!E91</f>
        <v>1391714.28</v>
      </c>
      <c r="E87" s="2">
        <v>0</v>
      </c>
      <c r="F87" s="2">
        <v>0</v>
      </c>
      <c r="G87" s="3">
        <f t="shared" si="0"/>
        <v>333303.06715999998</v>
      </c>
      <c r="H87" s="3">
        <f t="shared" si="1"/>
        <v>0.78000000002793968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96029.24</v>
      </c>
      <c r="D88" s="2">
        <f>'PR-RAS'!E92</f>
        <v>70739.710000000006</v>
      </c>
      <c r="E88" s="2">
        <v>0</v>
      </c>
      <c r="F88" s="2">
        <v>0</v>
      </c>
      <c r="G88" s="3">
        <f t="shared" si="0"/>
        <v>20663.253420000001</v>
      </c>
      <c r="H88" s="3">
        <f t="shared" si="1"/>
        <v>0.52999999999883585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106246.88</v>
      </c>
      <c r="D89" s="2">
        <f>'PR-RAS'!E93</f>
        <v>258661.54</v>
      </c>
      <c r="E89" s="2">
        <v>0</v>
      </c>
      <c r="F89" s="2">
        <v>0</v>
      </c>
      <c r="G89" s="3">
        <f t="shared" si="0"/>
        <v>54874.156479999991</v>
      </c>
      <c r="H89" s="3">
        <f t="shared" si="1"/>
        <v>0.57999999998719431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885293.94</v>
      </c>
      <c r="D90" s="2">
        <f>'PR-RAS'!E94</f>
        <v>1057319.3700000001</v>
      </c>
      <c r="E90" s="2">
        <v>0</v>
      </c>
      <c r="F90" s="2">
        <v>0</v>
      </c>
      <c r="G90" s="3">
        <f t="shared" si="0"/>
        <v>266994.00851999997</v>
      </c>
      <c r="H90" s="3">
        <f t="shared" si="1"/>
        <v>0.43000000016763806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4618.4399999999996</v>
      </c>
      <c r="D93" s="2">
        <f>'PR-RAS'!E97</f>
        <v>4993.66</v>
      </c>
      <c r="E93" s="2">
        <v>0</v>
      </c>
      <c r="F93" s="2">
        <v>0</v>
      </c>
      <c r="G93" s="3">
        <f t="shared" si="0"/>
        <v>1343.7299199999998</v>
      </c>
      <c r="H93" s="3">
        <f t="shared" si="1"/>
        <v>0.77999999999974534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1829887.78</v>
      </c>
      <c r="D102" s="2">
        <f>'PR-RAS'!E106</f>
        <v>1838952.37</v>
      </c>
      <c r="E102" s="2">
        <v>0</v>
      </c>
      <c r="F102" s="2">
        <v>0</v>
      </c>
      <c r="G102" s="3">
        <f t="shared" si="0"/>
        <v>556287.04452000011</v>
      </c>
      <c r="H102" s="3">
        <f t="shared" si="1"/>
        <v>0.59000000008381903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374841.03</v>
      </c>
      <c r="D103" s="2">
        <f>'PR-RAS'!E107</f>
        <v>414379.42000000004</v>
      </c>
      <c r="E103" s="2">
        <v>0</v>
      </c>
      <c r="F103" s="2">
        <v>0</v>
      </c>
      <c r="G103" s="3">
        <f t="shared" si="0"/>
        <v>122767.18674</v>
      </c>
      <c r="H103" s="3">
        <f t="shared" si="1"/>
        <v>0.45000000006984919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155996.25</v>
      </c>
      <c r="D105" s="2">
        <f>'PR-RAS'!E109</f>
        <v>190456.68</v>
      </c>
      <c r="E105" s="2">
        <v>0</v>
      </c>
      <c r="F105" s="2">
        <v>0</v>
      </c>
      <c r="G105" s="3">
        <f t="shared" si="0"/>
        <v>55838.599439999998</v>
      </c>
      <c r="H105" s="3">
        <f t="shared" si="1"/>
        <v>0.57000000000698492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350.92</v>
      </c>
      <c r="D106" s="2">
        <f>'PR-RAS'!E110</f>
        <v>99.14</v>
      </c>
      <c r="E106" s="2">
        <v>0</v>
      </c>
      <c r="F106" s="2">
        <v>0</v>
      </c>
      <c r="G106" s="3">
        <f t="shared" si="0"/>
        <v>57.666000000000004</v>
      </c>
      <c r="H106" s="3">
        <f t="shared" si="1"/>
        <v>0.21999999999998465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218493.86</v>
      </c>
      <c r="D107" s="2">
        <f>'PR-RAS'!E111</f>
        <v>223823.6</v>
      </c>
      <c r="E107" s="2">
        <v>0</v>
      </c>
      <c r="F107" s="2">
        <v>0</v>
      </c>
      <c r="G107" s="3">
        <f t="shared" si="0"/>
        <v>70610.95236000001</v>
      </c>
      <c r="H107" s="3">
        <f t="shared" si="1"/>
        <v>0.54000000000814907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90101.33</v>
      </c>
      <c r="D108" s="2">
        <f>'PR-RAS'!E112</f>
        <v>82682.009999999995</v>
      </c>
      <c r="E108" s="2">
        <v>0</v>
      </c>
      <c r="F108" s="2">
        <v>0</v>
      </c>
      <c r="G108" s="3">
        <f t="shared" si="0"/>
        <v>27334.792449999997</v>
      </c>
      <c r="H108" s="3">
        <f t="shared" si="1"/>
        <v>0.33999999999650754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337.69</v>
      </c>
      <c r="D110" s="2">
        <f>'PR-RAS'!E114</f>
        <v>9.39</v>
      </c>
      <c r="E110" s="2">
        <v>0</v>
      </c>
      <c r="F110" s="2">
        <v>0</v>
      </c>
      <c r="G110" s="3">
        <f t="shared" si="0"/>
        <v>38.855230000000006</v>
      </c>
      <c r="H110" s="3">
        <f t="shared" si="1"/>
        <v>0.70000000000000284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89763.64</v>
      </c>
      <c r="D113" s="2">
        <f>'PR-RAS'!E117</f>
        <v>82672.62</v>
      </c>
      <c r="E113" s="2">
        <v>0</v>
      </c>
      <c r="F113" s="2">
        <v>0</v>
      </c>
      <c r="G113" s="3">
        <f t="shared" si="0"/>
        <v>28572.19456</v>
      </c>
      <c r="H113" s="3">
        <f t="shared" si="1"/>
        <v>0.74000000000523869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1364945.42</v>
      </c>
      <c r="D116" s="2">
        <f>'PR-RAS'!E120</f>
        <v>1341890.94</v>
      </c>
      <c r="E116" s="2">
        <v>0</v>
      </c>
      <c r="F116" s="2">
        <v>0</v>
      </c>
      <c r="G116" s="3">
        <f t="shared" si="0"/>
        <v>465603.63949999999</v>
      </c>
      <c r="H116" s="3">
        <f t="shared" si="1"/>
        <v>0.47999999998137355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275271.92</v>
      </c>
      <c r="D117" s="2">
        <f>'PR-RAS'!E121</f>
        <v>315712.14</v>
      </c>
      <c r="E117" s="2">
        <v>0</v>
      </c>
      <c r="F117" s="2">
        <v>0</v>
      </c>
      <c r="G117" s="3">
        <f t="shared" si="0"/>
        <v>105176.7592</v>
      </c>
      <c r="H117" s="3">
        <f t="shared" si="1"/>
        <v>0.22000000003026798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1089673.5</v>
      </c>
      <c r="D118" s="2">
        <f>'PR-RAS'!E122</f>
        <v>1026178.8</v>
      </c>
      <c r="E118" s="2">
        <v>0</v>
      </c>
      <c r="F118" s="2">
        <v>0</v>
      </c>
      <c r="G118" s="3">
        <f t="shared" si="0"/>
        <v>367617.63870000001</v>
      </c>
      <c r="H118" s="3">
        <f t="shared" si="1"/>
        <v>0.69999999995343387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220624.06</v>
      </c>
      <c r="D121" s="2">
        <f>'PR-RAS'!E125</f>
        <v>514673.02999999997</v>
      </c>
      <c r="E121" s="2">
        <v>0</v>
      </c>
      <c r="F121" s="2">
        <v>0</v>
      </c>
      <c r="G121" s="3">
        <f t="shared" si="0"/>
        <v>149996.41439999998</v>
      </c>
      <c r="H121" s="3">
        <f t="shared" si="1"/>
        <v>8.999999996740371E-2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313.70999999999998</v>
      </c>
      <c r="D122" s="2">
        <f>'PR-RAS'!E126</f>
        <v>318.33</v>
      </c>
      <c r="E122" s="2">
        <v>0</v>
      </c>
      <c r="F122" s="2">
        <v>0</v>
      </c>
      <c r="G122" s="3">
        <f t="shared" si="0"/>
        <v>114.99476999999999</v>
      </c>
      <c r="H122" s="3">
        <f t="shared" si="1"/>
        <v>0.62000000000000455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313.70999999999998</v>
      </c>
      <c r="D123" s="2">
        <f>'PR-RAS'!E127</f>
        <v>318.33</v>
      </c>
      <c r="E123" s="2">
        <v>0</v>
      </c>
      <c r="F123" s="2">
        <v>0</v>
      </c>
      <c r="G123" s="3">
        <f t="shared" si="0"/>
        <v>115.94513999999998</v>
      </c>
      <c r="H123" s="3">
        <f t="shared" si="1"/>
        <v>0.62000000000000455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220310.35</v>
      </c>
      <c r="D125" s="2">
        <f>'PR-RAS'!E129</f>
        <v>514354.69999999995</v>
      </c>
      <c r="E125" s="2">
        <v>0</v>
      </c>
      <c r="F125" s="2">
        <v>0</v>
      </c>
      <c r="G125" s="3">
        <f t="shared" si="0"/>
        <v>154878.44899999999</v>
      </c>
      <c r="H125" s="3">
        <f t="shared" si="1"/>
        <v>0.65000000005238689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120562.44</v>
      </c>
      <c r="D126" s="2">
        <f>'PR-RAS'!E130</f>
        <v>155490.07999999999</v>
      </c>
      <c r="E126" s="2">
        <v>0</v>
      </c>
      <c r="F126" s="2">
        <v>0</v>
      </c>
      <c r="G126" s="3">
        <f t="shared" si="0"/>
        <v>53942.824999999997</v>
      </c>
      <c r="H126" s="3">
        <f t="shared" si="1"/>
        <v>0.51999999998952262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99747.91</v>
      </c>
      <c r="D127" s="2">
        <f>'PR-RAS'!E131</f>
        <v>358864.62</v>
      </c>
      <c r="E127" s="2">
        <v>0</v>
      </c>
      <c r="F127" s="2">
        <v>0</v>
      </c>
      <c r="G127" s="3">
        <f t="shared" si="0"/>
        <v>103002.12090000001</v>
      </c>
      <c r="H127" s="3">
        <f t="shared" si="1"/>
        <v>0.47000000000116415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31840.289999999997</v>
      </c>
      <c r="D136" s="2">
        <f>'PR-RAS'!E140</f>
        <v>51110.11</v>
      </c>
      <c r="E136" s="2">
        <v>0</v>
      </c>
      <c r="F136" s="2">
        <v>0</v>
      </c>
      <c r="G136" s="3">
        <f t="shared" si="0"/>
        <v>18098.168850000002</v>
      </c>
      <c r="H136" s="3">
        <f t="shared" si="1"/>
        <v>0.39999999999781721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29879.879999999997</v>
      </c>
      <c r="D137" s="2">
        <f>'PR-RAS'!E141</f>
        <v>18450</v>
      </c>
      <c r="E137" s="2">
        <v>0</v>
      </c>
      <c r="F137" s="2">
        <v>0</v>
      </c>
      <c r="G137" s="3">
        <f t="shared" si="0"/>
        <v>9082.0636800000011</v>
      </c>
      <c r="H137" s="3">
        <f t="shared" si="1"/>
        <v>0.12000000000261934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10083.01</v>
      </c>
      <c r="D142" s="2">
        <f>'PR-RAS'!E146</f>
        <v>16892.54</v>
      </c>
      <c r="E142" s="2">
        <v>0</v>
      </c>
      <c r="F142" s="2">
        <v>0</v>
      </c>
      <c r="G142" s="3">
        <f t="shared" si="0"/>
        <v>6185.4006899999995</v>
      </c>
      <c r="H142" s="3">
        <f t="shared" si="1"/>
        <v>0.46999999999934516</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19796.87</v>
      </c>
      <c r="D146" s="2">
        <f>'PR-RAS'!E150</f>
        <v>1557.46</v>
      </c>
      <c r="E146" s="2">
        <v>0</v>
      </c>
      <c r="F146" s="2">
        <v>0</v>
      </c>
      <c r="G146" s="3">
        <f t="shared" si="0"/>
        <v>3322.20955</v>
      </c>
      <c r="H146" s="3">
        <f t="shared" si="1"/>
        <v>0.59000000000105501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1960.41</v>
      </c>
      <c r="D147" s="2">
        <f>'PR-RAS'!E151</f>
        <v>32660.11</v>
      </c>
      <c r="E147" s="2">
        <v>0</v>
      </c>
      <c r="F147" s="2">
        <v>0</v>
      </c>
      <c r="G147" s="3">
        <f t="shared" si="0"/>
        <v>9822.9719800000003</v>
      </c>
      <c r="H147" s="3">
        <f t="shared" si="1"/>
        <v>0.52000000000066393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10495600.729999999</v>
      </c>
      <c r="D148" s="2">
        <f>'PR-RAS'!E152</f>
        <v>12226596.640000001</v>
      </c>
      <c r="E148" s="2">
        <v>0</v>
      </c>
      <c r="F148" s="2">
        <v>0</v>
      </c>
      <c r="G148" s="3">
        <f t="shared" si="0"/>
        <v>5137472.719469999</v>
      </c>
      <c r="H148" s="3">
        <f t="shared" si="1"/>
        <v>0.63000000081956387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872888.16</v>
      </c>
      <c r="D149" s="2">
        <f>'PR-RAS'!E153</f>
        <v>964463.98</v>
      </c>
      <c r="E149" s="2">
        <v>0</v>
      </c>
      <c r="F149" s="2">
        <v>0</v>
      </c>
      <c r="G149" s="3">
        <f t="shared" si="0"/>
        <v>414668.78576</v>
      </c>
      <c r="H149" s="3">
        <f t="shared" si="1"/>
        <v>0.18000000005122274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697387.91</v>
      </c>
      <c r="D150" s="2">
        <f>'PR-RAS'!E154</f>
        <v>775474.35</v>
      </c>
      <c r="E150" s="2">
        <v>0</v>
      </c>
      <c r="F150" s="2">
        <v>0</v>
      </c>
      <c r="G150" s="3">
        <f t="shared" si="0"/>
        <v>335002.15488999995</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694823.64</v>
      </c>
      <c r="D151" s="2">
        <f>'PR-RAS'!E155</f>
        <v>772243.01</v>
      </c>
      <c r="E151" s="2">
        <v>0</v>
      </c>
      <c r="F151" s="2">
        <v>0</v>
      </c>
      <c r="G151" s="3">
        <f t="shared" si="0"/>
        <v>335896.44900000002</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2564.27</v>
      </c>
      <c r="D152" s="2">
        <f>'PR-RAS'!E156</f>
        <v>3231.34</v>
      </c>
      <c r="E152" s="2">
        <v>0</v>
      </c>
      <c r="F152" s="2">
        <v>0</v>
      </c>
      <c r="G152" s="3">
        <f t="shared" si="0"/>
        <v>1363.06945</v>
      </c>
      <c r="H152" s="3">
        <f t="shared" si="1"/>
        <v>0.61000000000012733</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60854.35</v>
      </c>
      <c r="D155" s="2">
        <f>'PR-RAS'!E159</f>
        <v>61555.98</v>
      </c>
      <c r="E155" s="2">
        <v>0</v>
      </c>
      <c r="F155" s="2">
        <v>0</v>
      </c>
      <c r="G155" s="3">
        <f t="shared" si="0"/>
        <v>28330.811740000001</v>
      </c>
      <c r="H155" s="3">
        <f t="shared" si="1"/>
        <v>0.36999999999534339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114645.9</v>
      </c>
      <c r="D156" s="2">
        <f>'PR-RAS'!E160</f>
        <v>127433.65</v>
      </c>
      <c r="E156" s="2">
        <v>0</v>
      </c>
      <c r="F156" s="2">
        <v>0</v>
      </c>
      <c r="G156" s="3">
        <f t="shared" si="0"/>
        <v>57274.545999999995</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114645.9</v>
      </c>
      <c r="D158" s="2">
        <f>'PR-RAS'!E162</f>
        <v>127433.65</v>
      </c>
      <c r="E158" s="2">
        <v>0</v>
      </c>
      <c r="F158" s="2">
        <v>0</v>
      </c>
      <c r="G158" s="3">
        <f t="shared" si="0"/>
        <v>58013.57239999999</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4391780.0999999996</v>
      </c>
      <c r="D160" s="2">
        <f>'PR-RAS'!E164</f>
        <v>4722513.03</v>
      </c>
      <c r="E160" s="2">
        <v>0</v>
      </c>
      <c r="F160" s="2">
        <v>0</v>
      </c>
      <c r="G160" s="3">
        <f t="shared" si="0"/>
        <v>2200052.1794400001</v>
      </c>
      <c r="H160" s="3">
        <f t="shared" si="1"/>
        <v>0.12999999988824129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64227.17</v>
      </c>
      <c r="D161" s="2">
        <f>'PR-RAS'!E165</f>
        <v>56822.520000000004</v>
      </c>
      <c r="E161" s="2">
        <v>0</v>
      </c>
      <c r="F161" s="2">
        <v>0</v>
      </c>
      <c r="G161" s="3">
        <f t="shared" si="0"/>
        <v>28459.553600000003</v>
      </c>
      <c r="H161" s="3">
        <f t="shared" si="1"/>
        <v>0.64999999999417923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21508.43</v>
      </c>
      <c r="D162" s="2">
        <f>'PR-RAS'!E166</f>
        <v>14271.65</v>
      </c>
      <c r="E162" s="2">
        <v>0</v>
      </c>
      <c r="F162" s="2">
        <v>0</v>
      </c>
      <c r="G162" s="3">
        <f t="shared" si="0"/>
        <v>8058.3285299999998</v>
      </c>
      <c r="H162" s="3">
        <f t="shared" si="1"/>
        <v>0.78000000000065484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38541.760000000002</v>
      </c>
      <c r="D163" s="2">
        <f>'PR-RAS'!E167</f>
        <v>40006.36</v>
      </c>
      <c r="E163" s="2">
        <v>0</v>
      </c>
      <c r="F163" s="2">
        <v>0</v>
      </c>
      <c r="G163" s="3">
        <f t="shared" si="0"/>
        <v>19205.825760000003</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4176.9799999999996</v>
      </c>
      <c r="D164" s="2">
        <f>'PR-RAS'!E168</f>
        <v>2544.5100000000002</v>
      </c>
      <c r="E164" s="2">
        <v>0</v>
      </c>
      <c r="F164" s="2">
        <v>0</v>
      </c>
      <c r="G164" s="3">
        <f t="shared" si="0"/>
        <v>1510.3579999999999</v>
      </c>
      <c r="H164" s="3">
        <f t="shared" si="1"/>
        <v>0.51000000000021828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333621.14999999997</v>
      </c>
      <c r="D166" s="2">
        <f>'PR-RAS'!E170</f>
        <v>374413.00999999995</v>
      </c>
      <c r="E166" s="2">
        <v>0</v>
      </c>
      <c r="F166" s="2">
        <v>0</v>
      </c>
      <c r="G166" s="3">
        <f t="shared" si="0"/>
        <v>178603.78305</v>
      </c>
      <c r="H166" s="3">
        <f t="shared" si="1"/>
        <v>0.15999999991618097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38659.519999999997</v>
      </c>
      <c r="D167" s="2">
        <f>'PR-RAS'!E171</f>
        <v>51565.55</v>
      </c>
      <c r="E167" s="2">
        <v>0</v>
      </c>
      <c r="F167" s="2">
        <v>0</v>
      </c>
      <c r="G167" s="3">
        <f t="shared" si="0"/>
        <v>23537.242920000001</v>
      </c>
      <c r="H167" s="3">
        <f t="shared" si="1"/>
        <v>0.93000000000029104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3245.44</v>
      </c>
      <c r="D168" s="2">
        <f>'PR-RAS'!E172</f>
        <v>49068.7</v>
      </c>
      <c r="E168" s="2">
        <v>0</v>
      </c>
      <c r="F168" s="2">
        <v>0</v>
      </c>
      <c r="G168" s="3">
        <f t="shared" si="0"/>
        <v>16930.934280000001</v>
      </c>
      <c r="H168" s="3">
        <f t="shared" si="1"/>
        <v>0.74000000000296495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182192.16</v>
      </c>
      <c r="D169" s="2">
        <f>'PR-RAS'!E173</f>
        <v>177542.11</v>
      </c>
      <c r="E169" s="2">
        <v>0</v>
      </c>
      <c r="F169" s="2">
        <v>0</v>
      </c>
      <c r="G169" s="3">
        <f t="shared" si="0"/>
        <v>90262.431840000005</v>
      </c>
      <c r="H169" s="3">
        <f t="shared" si="1"/>
        <v>0.26999999998952262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93159.38</v>
      </c>
      <c r="D170" s="2">
        <f>'PR-RAS'!E174</f>
        <v>70179.73</v>
      </c>
      <c r="E170" s="2">
        <v>0</v>
      </c>
      <c r="F170" s="2">
        <v>0</v>
      </c>
      <c r="G170" s="3">
        <f t="shared" si="0"/>
        <v>39464.683960000002</v>
      </c>
      <c r="H170" s="3">
        <f t="shared" si="1"/>
        <v>0.65000000000873115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15807.11</v>
      </c>
      <c r="D171" s="2">
        <f>'PR-RAS'!E175</f>
        <v>23210.51</v>
      </c>
      <c r="E171" s="2">
        <v>0</v>
      </c>
      <c r="F171" s="2">
        <v>0</v>
      </c>
      <c r="G171" s="3">
        <f t="shared" si="0"/>
        <v>10578.7821</v>
      </c>
      <c r="H171" s="3">
        <f t="shared" si="1"/>
        <v>0.60000000000218279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557.54</v>
      </c>
      <c r="D173" s="2">
        <f>'PR-RAS'!E177</f>
        <v>2846.41</v>
      </c>
      <c r="E173" s="2">
        <v>0</v>
      </c>
      <c r="F173" s="2">
        <v>0</v>
      </c>
      <c r="G173" s="3">
        <f t="shared" si="0"/>
        <v>1075.0619199999999</v>
      </c>
      <c r="H173" s="3">
        <f t="shared" si="1"/>
        <v>0.86999999999989086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3801637.81</v>
      </c>
      <c r="D174" s="2">
        <f>'PR-RAS'!E178</f>
        <v>4059784.4300000006</v>
      </c>
      <c r="E174" s="2">
        <v>0</v>
      </c>
      <c r="F174" s="2">
        <v>0</v>
      </c>
      <c r="G174" s="3">
        <f t="shared" si="0"/>
        <v>2062368.7539100002</v>
      </c>
      <c r="H174" s="3">
        <f t="shared" si="1"/>
        <v>0.62000000057742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31684.86</v>
      </c>
      <c r="D175" s="2">
        <f>'PR-RAS'!E179</f>
        <v>32930.980000000003</v>
      </c>
      <c r="E175" s="2">
        <v>0</v>
      </c>
      <c r="F175" s="2">
        <v>0</v>
      </c>
      <c r="G175" s="3">
        <f t="shared" si="0"/>
        <v>16973.146680000002</v>
      </c>
      <c r="H175" s="3">
        <f t="shared" si="1"/>
        <v>0.1599999999962165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2413609.16</v>
      </c>
      <c r="D176" s="2">
        <f>'PR-RAS'!E180</f>
        <v>2302638.98</v>
      </c>
      <c r="E176" s="2">
        <v>0</v>
      </c>
      <c r="F176" s="2">
        <v>0</v>
      </c>
      <c r="G176" s="3">
        <f t="shared" si="0"/>
        <v>1228305.246</v>
      </c>
      <c r="H176" s="3">
        <f t="shared" si="1"/>
        <v>0.18000000016763806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73427.31</v>
      </c>
      <c r="D177" s="2">
        <f>'PR-RAS'!E181</f>
        <v>105968.21</v>
      </c>
      <c r="E177" s="2">
        <v>0</v>
      </c>
      <c r="F177" s="2">
        <v>0</v>
      </c>
      <c r="G177" s="3">
        <f t="shared" si="0"/>
        <v>50224.016479999991</v>
      </c>
      <c r="H177" s="3">
        <f t="shared" si="1"/>
        <v>0.52000000000407454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435951.24</v>
      </c>
      <c r="D178" s="2">
        <f>'PR-RAS'!E182</f>
        <v>638896.12</v>
      </c>
      <c r="E178" s="2">
        <v>0</v>
      </c>
      <c r="F178" s="2">
        <v>0</v>
      </c>
      <c r="G178" s="3">
        <f t="shared" si="0"/>
        <v>303332.59596000001</v>
      </c>
      <c r="H178" s="3">
        <f t="shared" si="1"/>
        <v>0.35999999998603016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225969.27</v>
      </c>
      <c r="D179" s="2">
        <f>'PR-RAS'!E183</f>
        <v>241384.04</v>
      </c>
      <c r="E179" s="2">
        <v>0</v>
      </c>
      <c r="F179" s="2">
        <v>0</v>
      </c>
      <c r="G179" s="3">
        <f t="shared" si="0"/>
        <v>126155.24829999999</v>
      </c>
      <c r="H179" s="3">
        <f t="shared" si="1"/>
        <v>0.30999999999767169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78498.03</v>
      </c>
      <c r="D180" s="2">
        <f>'PR-RAS'!E184</f>
        <v>71470.97</v>
      </c>
      <c r="E180" s="2">
        <v>0</v>
      </c>
      <c r="F180" s="2">
        <v>0</v>
      </c>
      <c r="G180" s="3">
        <f t="shared" si="0"/>
        <v>39637.754629999996</v>
      </c>
      <c r="H180" s="3">
        <f t="shared" si="1"/>
        <v>5.9999999997671694E-2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403392.56</v>
      </c>
      <c r="D181" s="2">
        <f>'PR-RAS'!E185</f>
        <v>515084.22</v>
      </c>
      <c r="E181" s="2">
        <v>0</v>
      </c>
      <c r="F181" s="2">
        <v>0</v>
      </c>
      <c r="G181" s="3">
        <f t="shared" si="0"/>
        <v>258040.97999999998</v>
      </c>
      <c r="H181" s="3">
        <f t="shared" si="1"/>
        <v>0.65999999997438863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37538.400000000001</v>
      </c>
      <c r="D182" s="2">
        <f>'PR-RAS'!E186</f>
        <v>54368.14</v>
      </c>
      <c r="E182" s="2">
        <v>0</v>
      </c>
      <c r="F182" s="2">
        <v>0</v>
      </c>
      <c r="G182" s="3">
        <f t="shared" si="0"/>
        <v>26475.717079999999</v>
      </c>
      <c r="H182" s="3">
        <f t="shared" si="1"/>
        <v>0.54000000000087311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101566.98</v>
      </c>
      <c r="D183" s="2">
        <f>'PR-RAS'!E187</f>
        <v>97042.77</v>
      </c>
      <c r="E183" s="2">
        <v>0</v>
      </c>
      <c r="F183" s="2">
        <v>0</v>
      </c>
      <c r="G183" s="3">
        <f t="shared" si="0"/>
        <v>53808.75864</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2050.66</v>
      </c>
      <c r="D184" s="2">
        <f>'PR-RAS'!E188</f>
        <v>4058.81</v>
      </c>
      <c r="E184" s="2">
        <v>0</v>
      </c>
      <c r="F184" s="2">
        <v>0</v>
      </c>
      <c r="G184" s="3">
        <f t="shared" si="0"/>
        <v>1860.7952399999997</v>
      </c>
      <c r="H184" s="3">
        <f t="shared" si="1"/>
        <v>0.53000000000020009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190243.31</v>
      </c>
      <c r="D190" s="2">
        <f>'PR-RAS'!E194</f>
        <v>227434.26</v>
      </c>
      <c r="E190" s="2">
        <v>0</v>
      </c>
      <c r="F190" s="2">
        <v>0</v>
      </c>
      <c r="G190" s="3">
        <f t="shared" si="0"/>
        <v>121926.13587000001</v>
      </c>
      <c r="H190" s="3">
        <f t="shared" si="1"/>
        <v>0.57000000000698492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7002.59</v>
      </c>
      <c r="D191" s="2">
        <f>'PR-RAS'!E195</f>
        <v>72764.47</v>
      </c>
      <c r="E191" s="2">
        <v>0</v>
      </c>
      <c r="F191" s="2">
        <v>0</v>
      </c>
      <c r="G191" s="3">
        <f t="shared" si="0"/>
        <v>28980.990699999998</v>
      </c>
      <c r="H191" s="3">
        <f t="shared" si="1"/>
        <v>0.88000000000101863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9072.42</v>
      </c>
      <c r="D192" s="2">
        <f>'PR-RAS'!E196</f>
        <v>14774.62</v>
      </c>
      <c r="E192" s="2">
        <v>0</v>
      </c>
      <c r="F192" s="2">
        <v>0</v>
      </c>
      <c r="G192" s="3">
        <f t="shared" si="0"/>
        <v>7376.7370600000004</v>
      </c>
      <c r="H192" s="3">
        <f t="shared" si="1"/>
        <v>0.7999999999992724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61526.07</v>
      </c>
      <c r="D193" s="2">
        <f>'PR-RAS'!E197</f>
        <v>40518.69</v>
      </c>
      <c r="E193" s="2">
        <v>0</v>
      </c>
      <c r="F193" s="2">
        <v>0</v>
      </c>
      <c r="G193" s="3">
        <f t="shared" si="0"/>
        <v>27372.182400000002</v>
      </c>
      <c r="H193" s="3">
        <f t="shared" si="1"/>
        <v>0.37999999999738066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2177.2399999999998</v>
      </c>
      <c r="D194" s="2">
        <f>'PR-RAS'!E198</f>
        <v>4918.87</v>
      </c>
      <c r="E194" s="2">
        <v>0</v>
      </c>
      <c r="F194" s="2">
        <v>0</v>
      </c>
      <c r="G194" s="3">
        <f t="shared" si="0"/>
        <v>2318.8911400000002</v>
      </c>
      <c r="H194" s="3">
        <f t="shared" si="1"/>
        <v>0.36999999999989086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50262.6</v>
      </c>
      <c r="D195" s="2">
        <f>'PR-RAS'!E199</f>
        <v>49437.63</v>
      </c>
      <c r="E195" s="2">
        <v>0</v>
      </c>
      <c r="F195" s="2">
        <v>0</v>
      </c>
      <c r="G195" s="3">
        <f t="shared" si="0"/>
        <v>28932.744839999999</v>
      </c>
      <c r="H195" s="3">
        <f t="shared" si="1"/>
        <v>0.77000000000407454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60202.39</v>
      </c>
      <c r="D197" s="2">
        <f>'PR-RAS'!E201</f>
        <v>45019.98</v>
      </c>
      <c r="E197" s="2">
        <v>0</v>
      </c>
      <c r="F197" s="2">
        <v>0</v>
      </c>
      <c r="G197" s="3">
        <f t="shared" si="0"/>
        <v>29447.500600000003</v>
      </c>
      <c r="H197" s="3">
        <f t="shared" si="1"/>
        <v>0.4099999999962165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57292.530000000006</v>
      </c>
      <c r="D198" s="2">
        <f>'PR-RAS'!E202</f>
        <v>83913.95</v>
      </c>
      <c r="E198" s="2">
        <v>0</v>
      </c>
      <c r="F198" s="2">
        <v>0</v>
      </c>
      <c r="G198" s="3">
        <f t="shared" si="0"/>
        <v>44348.724710000002</v>
      </c>
      <c r="H198" s="3">
        <f t="shared" si="1"/>
        <v>0.51999999999679858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38490.300000000003</v>
      </c>
      <c r="D204" s="2">
        <f>'PR-RAS'!E208</f>
        <v>22889.919999999998</v>
      </c>
      <c r="E204" s="2">
        <v>0</v>
      </c>
      <c r="F204" s="2">
        <v>0</v>
      </c>
      <c r="G204" s="3">
        <f t="shared" si="0"/>
        <v>17106.83842</v>
      </c>
      <c r="H204" s="3">
        <f t="shared" si="1"/>
        <v>0.38000000000465661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17155.47</v>
      </c>
      <c r="D206" s="2">
        <f>'PR-RAS'!E210</f>
        <v>12582.26</v>
      </c>
      <c r="E206" s="2">
        <v>0</v>
      </c>
      <c r="F206" s="2">
        <v>0</v>
      </c>
      <c r="G206" s="3">
        <f t="shared" si="0"/>
        <v>8675.5979500000012</v>
      </c>
      <c r="H206" s="3">
        <f t="shared" si="1"/>
        <v>0.73000000000138243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21334.83</v>
      </c>
      <c r="D207" s="2">
        <f>'PR-RAS'!E211</f>
        <v>2498.06</v>
      </c>
      <c r="E207" s="2">
        <v>0</v>
      </c>
      <c r="F207" s="2">
        <v>0</v>
      </c>
      <c r="G207" s="3">
        <f t="shared" si="0"/>
        <v>5424.1756999999998</v>
      </c>
      <c r="H207" s="3">
        <f t="shared" si="1"/>
        <v>0.2299999999981992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7809.6</v>
      </c>
      <c r="E208" s="2">
        <v>0</v>
      </c>
      <c r="F208" s="2">
        <v>0</v>
      </c>
      <c r="G208" s="3">
        <f t="shared" si="0"/>
        <v>3233.1743999999999</v>
      </c>
      <c r="H208" s="3">
        <f t="shared" si="1"/>
        <v>0.3999999999996362</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18802.230000000003</v>
      </c>
      <c r="D212" s="2">
        <f>'PR-RAS'!E216</f>
        <v>61024.03</v>
      </c>
      <c r="E212" s="2">
        <v>0</v>
      </c>
      <c r="F212" s="2">
        <v>0</v>
      </c>
      <c r="G212" s="3">
        <f t="shared" si="0"/>
        <v>29719.411190000003</v>
      </c>
      <c r="H212" s="3">
        <f t="shared" si="1"/>
        <v>0.26000000000203727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18756.97</v>
      </c>
      <c r="D213" s="2">
        <f>'PR-RAS'!E217</f>
        <v>25664.19</v>
      </c>
      <c r="E213" s="2">
        <v>0</v>
      </c>
      <c r="F213" s="2">
        <v>0</v>
      </c>
      <c r="G213" s="3">
        <f t="shared" si="0"/>
        <v>14858.094200000001</v>
      </c>
      <c r="H213" s="3">
        <f t="shared" si="1"/>
        <v>0.21999999999752617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52.25</v>
      </c>
      <c r="E214" s="2">
        <v>0</v>
      </c>
      <c r="F214" s="2">
        <v>0</v>
      </c>
      <c r="G214" s="3">
        <f t="shared" si="0"/>
        <v>22.258499999999998</v>
      </c>
      <c r="H214" s="3">
        <f t="shared" si="1"/>
        <v>0.25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45.04</v>
      </c>
      <c r="D215" s="2">
        <f>'PR-RAS'!E219</f>
        <v>1846.06</v>
      </c>
      <c r="E215" s="2">
        <v>0</v>
      </c>
      <c r="F215" s="2">
        <v>0</v>
      </c>
      <c r="G215" s="3">
        <f t="shared" si="0"/>
        <v>799.75223999999992</v>
      </c>
      <c r="H215" s="3">
        <f t="shared" si="1"/>
        <v>9.9999999999944578E-2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0.22</v>
      </c>
      <c r="D216" s="2">
        <f>'PR-RAS'!E220</f>
        <v>33461.53</v>
      </c>
      <c r="E216" s="2">
        <v>0</v>
      </c>
      <c r="F216" s="2">
        <v>0</v>
      </c>
      <c r="G216" s="3">
        <f t="shared" si="0"/>
        <v>14388.5052</v>
      </c>
      <c r="H216" s="3">
        <f t="shared" si="1"/>
        <v>0.69000000000116413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475872.14</v>
      </c>
      <c r="D217" s="2">
        <f>'PR-RAS'!E221</f>
        <v>504592.43</v>
      </c>
      <c r="E217" s="2">
        <v>0</v>
      </c>
      <c r="F217" s="2">
        <v>0</v>
      </c>
      <c r="G217" s="3">
        <f t="shared" si="0"/>
        <v>320772.31199999998</v>
      </c>
      <c r="H217" s="3">
        <f t="shared" si="1"/>
        <v>0.57000000000698492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475872.14</v>
      </c>
      <c r="D218" s="2">
        <f>'PR-RAS'!E222</f>
        <v>504592.43</v>
      </c>
      <c r="E218" s="2">
        <v>0</v>
      </c>
      <c r="F218" s="2">
        <v>0</v>
      </c>
      <c r="G218" s="3">
        <f t="shared" si="0"/>
        <v>322257.36900000001</v>
      </c>
      <c r="H218" s="3">
        <f t="shared" si="1"/>
        <v>0.57000000000698492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475872.14</v>
      </c>
      <c r="D220" s="2">
        <f>'PR-RAS'!E224</f>
        <v>504592.43</v>
      </c>
      <c r="E220" s="2">
        <v>0</v>
      </c>
      <c r="F220" s="2">
        <v>0</v>
      </c>
      <c r="G220" s="3">
        <f t="shared" si="0"/>
        <v>325227.48300000001</v>
      </c>
      <c r="H220" s="3">
        <f t="shared" si="1"/>
        <v>0.57000000000698492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3603226.13</v>
      </c>
      <c r="D226" s="2">
        <f>'PR-RAS'!E230</f>
        <v>4729008.91</v>
      </c>
      <c r="E226" s="2">
        <v>0</v>
      </c>
      <c r="F226" s="2">
        <v>0</v>
      </c>
      <c r="G226" s="3">
        <f t="shared" si="0"/>
        <v>2938779.8887499999</v>
      </c>
      <c r="H226" s="3">
        <f t="shared" si="1"/>
        <v>0.21999999973922968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13075.65</v>
      </c>
      <c r="D233" s="2">
        <f>'PR-RAS'!E237</f>
        <v>0</v>
      </c>
      <c r="E233" s="2">
        <v>0</v>
      </c>
      <c r="F233" s="2">
        <v>0</v>
      </c>
      <c r="G233" s="3">
        <f t="shared" si="0"/>
        <v>3033.5508</v>
      </c>
      <c r="H233" s="3">
        <f t="shared" si="1"/>
        <v>0.3500000000003638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13075.65</v>
      </c>
      <c r="D235" s="2">
        <f>'PR-RAS'!E239</f>
        <v>0</v>
      </c>
      <c r="E235" s="2">
        <v>0</v>
      </c>
      <c r="F235" s="2">
        <v>0</v>
      </c>
      <c r="G235" s="3">
        <f t="shared" si="0"/>
        <v>3059.7021</v>
      </c>
      <c r="H235" s="3">
        <f t="shared" si="1"/>
        <v>0.3500000000003638</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107223.79</v>
      </c>
      <c r="D242" s="2">
        <f>'PR-RAS'!E246</f>
        <v>135204.03</v>
      </c>
      <c r="E242" s="2">
        <v>0</v>
      </c>
      <c r="F242" s="2">
        <v>0</v>
      </c>
      <c r="G242" s="3">
        <f t="shared" si="0"/>
        <v>91009.275849999991</v>
      </c>
      <c r="H242" s="3">
        <f t="shared" si="1"/>
        <v>0.24000000000523869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95223.79</v>
      </c>
      <c r="D243" s="2">
        <f>'PR-RAS'!E247</f>
        <v>105204.03</v>
      </c>
      <c r="E243" s="2">
        <v>0</v>
      </c>
      <c r="F243" s="2">
        <v>0</v>
      </c>
      <c r="G243" s="3">
        <f t="shared" si="0"/>
        <v>73962.907699999996</v>
      </c>
      <c r="H243" s="3">
        <f t="shared" si="1"/>
        <v>0.24000000000523869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12000</v>
      </c>
      <c r="D244" s="2">
        <f>'PR-RAS'!E248</f>
        <v>30000</v>
      </c>
      <c r="E244" s="2">
        <v>0</v>
      </c>
      <c r="F244" s="2">
        <v>0</v>
      </c>
      <c r="G244" s="3">
        <f t="shared" si="0"/>
        <v>17496</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3482926.69</v>
      </c>
      <c r="D246" s="2">
        <f>'PR-RAS'!E250</f>
        <v>4593804.88</v>
      </c>
      <c r="E246" s="2">
        <v>0</v>
      </c>
      <c r="F246" s="2">
        <v>0</v>
      </c>
      <c r="G246" s="3">
        <f t="shared" si="0"/>
        <v>3104281.4302499997</v>
      </c>
      <c r="H246" s="3">
        <f t="shared" si="1"/>
        <v>0.43000000016763806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3447774.59</v>
      </c>
      <c r="D247" s="2">
        <f>'PR-RAS'!E251</f>
        <v>4552140.09</v>
      </c>
      <c r="E247" s="2">
        <v>0</v>
      </c>
      <c r="F247" s="2">
        <v>0</v>
      </c>
      <c r="G247" s="3">
        <f t="shared" si="0"/>
        <v>3087805.4734199997</v>
      </c>
      <c r="H247" s="3">
        <f t="shared" si="1"/>
        <v>0.5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35152.1</v>
      </c>
      <c r="D248" s="2">
        <f>'PR-RAS'!E252</f>
        <v>41664.79</v>
      </c>
      <c r="E248" s="2">
        <v>0</v>
      </c>
      <c r="F248" s="2">
        <v>0</v>
      </c>
      <c r="G248" s="3">
        <f t="shared" si="0"/>
        <v>29264.97496</v>
      </c>
      <c r="H248" s="3">
        <f t="shared" si="1"/>
        <v>0.30999999999767169</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497635.3</v>
      </c>
      <c r="D258" s="2">
        <f>'PR-RAS'!E262</f>
        <v>548868.16999999993</v>
      </c>
      <c r="E258" s="2">
        <v>0</v>
      </c>
      <c r="F258" s="2">
        <v>0</v>
      </c>
      <c r="G258" s="3">
        <f t="shared" si="0"/>
        <v>410010.51147999999</v>
      </c>
      <c r="H258" s="3">
        <f t="shared" si="1"/>
        <v>0.46999999991385266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497635.3</v>
      </c>
      <c r="D265" s="2">
        <f>'PR-RAS'!E269</f>
        <v>548868.16999999993</v>
      </c>
      <c r="E265" s="2">
        <v>0</v>
      </c>
      <c r="F265" s="2">
        <v>0</v>
      </c>
      <c r="G265" s="3">
        <f t="shared" si="0"/>
        <v>421178.11296</v>
      </c>
      <c r="H265" s="3">
        <f t="shared" si="1"/>
        <v>0.46999999991385266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192318.99</v>
      </c>
      <c r="D266" s="2">
        <f>'PR-RAS'!E270</f>
        <v>236750.13</v>
      </c>
      <c r="E266" s="2">
        <v>0</v>
      </c>
      <c r="F266" s="2">
        <v>0</v>
      </c>
      <c r="G266" s="3">
        <f t="shared" si="0"/>
        <v>176442.10125000001</v>
      </c>
      <c r="H266" s="3">
        <f t="shared" si="1"/>
        <v>0.14000000001396984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305316.31</v>
      </c>
      <c r="D267" s="2">
        <f>'PR-RAS'!E271</f>
        <v>312118.03999999998</v>
      </c>
      <c r="E267" s="2">
        <v>0</v>
      </c>
      <c r="F267" s="2">
        <v>0</v>
      </c>
      <c r="G267" s="3">
        <f t="shared" si="0"/>
        <v>247260.93573999999</v>
      </c>
      <c r="H267" s="3">
        <f t="shared" si="1"/>
        <v>0.34999999997671694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596906.37</v>
      </c>
      <c r="D269" s="2">
        <f>'PR-RAS'!E273</f>
        <v>673236.16999999993</v>
      </c>
      <c r="E269" s="2">
        <v>0</v>
      </c>
      <c r="F269" s="2">
        <v>0</v>
      </c>
      <c r="G269" s="3">
        <f t="shared" si="0"/>
        <v>520825.49428000004</v>
      </c>
      <c r="H269" s="3">
        <f t="shared" si="1"/>
        <v>0.53999999992083758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405138.94</v>
      </c>
      <c r="D270" s="2">
        <f>'PR-RAS'!E274</f>
        <v>522528.07</v>
      </c>
      <c r="E270" s="2">
        <v>0</v>
      </c>
      <c r="F270" s="2">
        <v>0</v>
      </c>
      <c r="G270" s="3">
        <f t="shared" si="0"/>
        <v>390102.47652000003</v>
      </c>
      <c r="H270" s="3">
        <f t="shared" si="1"/>
        <v>0.13000000000465661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405138.94</v>
      </c>
      <c r="D271" s="2">
        <f>'PR-RAS'!E275</f>
        <v>522528.07</v>
      </c>
      <c r="E271" s="2">
        <v>0</v>
      </c>
      <c r="F271" s="2">
        <v>0</v>
      </c>
      <c r="G271" s="3">
        <f t="shared" si="0"/>
        <v>391552.67160000006</v>
      </c>
      <c r="H271" s="3">
        <f t="shared" si="1"/>
        <v>0.13000000000465661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1000</v>
      </c>
      <c r="D274" s="2">
        <f>'PR-RAS'!E278</f>
        <v>0</v>
      </c>
      <c r="E274" s="2">
        <v>0</v>
      </c>
      <c r="F274" s="2">
        <v>0</v>
      </c>
      <c r="G274" s="3">
        <f t="shared" si="0"/>
        <v>273</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1000</v>
      </c>
      <c r="D275" s="2">
        <f>'PR-RAS'!E279</f>
        <v>0</v>
      </c>
      <c r="E275" s="2">
        <v>0</v>
      </c>
      <c r="F275" s="2">
        <v>0</v>
      </c>
      <c r="G275" s="3">
        <f t="shared" ref="G275:G528" si="12">(B275/1000)*(C275*1+D275*2)</f>
        <v>274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190767.43</v>
      </c>
      <c r="D285" s="2">
        <f>'PR-RAS'!E289</f>
        <v>150708.09999999998</v>
      </c>
      <c r="E285" s="2">
        <v>0</v>
      </c>
      <c r="F285" s="2">
        <v>0</v>
      </c>
      <c r="G285" s="3">
        <f t="shared" si="12"/>
        <v>139780.15091999999</v>
      </c>
      <c r="H285" s="3">
        <f t="shared" si="13"/>
        <v>0.52999999996973202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110117.39</v>
      </c>
      <c r="D286" s="2">
        <f>'PR-RAS'!E290</f>
        <v>76059.759999999995</v>
      </c>
      <c r="E286" s="2">
        <v>0</v>
      </c>
      <c r="F286" s="2">
        <v>0</v>
      </c>
      <c r="G286" s="3">
        <f t="shared" si="12"/>
        <v>74737.519349999988</v>
      </c>
      <c r="H286" s="3">
        <f t="shared" si="13"/>
        <v>0.63000000000465661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80650.039999999994</v>
      </c>
      <c r="D290" s="2">
        <f>'PR-RAS'!E294</f>
        <v>74648.34</v>
      </c>
      <c r="E290" s="2">
        <v>0</v>
      </c>
      <c r="F290" s="2">
        <v>0</v>
      </c>
      <c r="G290" s="3">
        <f>(B290/1000)*(C290*1+D290*2)</f>
        <v>66454.602079999982</v>
      </c>
      <c r="H290" s="3">
        <f>ABS(C290-ROUND(C290,0))+ABS(D290-ROUND(D290,0))</f>
        <v>0.3799999999901047</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10495600.729999999</v>
      </c>
      <c r="D295" s="2">
        <f>'PR-RAS'!E299</f>
        <v>12226596.640000001</v>
      </c>
      <c r="E295" s="2">
        <v>0</v>
      </c>
      <c r="F295" s="2">
        <v>0</v>
      </c>
      <c r="G295" s="3">
        <f t="shared" si="12"/>
        <v>10274945.438939998</v>
      </c>
      <c r="H295" s="3">
        <f t="shared" si="13"/>
        <v>0.63000000081956387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1808733.790000001</v>
      </c>
      <c r="D296" s="2">
        <f>'PR-RAS'!E300</f>
        <v>5611936.6500000022</v>
      </c>
      <c r="E296" s="2">
        <v>0</v>
      </c>
      <c r="F296" s="2">
        <v>0</v>
      </c>
      <c r="G296" s="3">
        <f t="shared" si="12"/>
        <v>3844619.0915500014</v>
      </c>
      <c r="H296" s="3">
        <f t="shared" si="13"/>
        <v>0.55999999679625034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2644708.25</v>
      </c>
      <c r="D298" s="2">
        <f>'PR-RAS'!E302</f>
        <v>1622341.09</v>
      </c>
      <c r="E298" s="2">
        <v>0</v>
      </c>
      <c r="F298" s="2">
        <v>0</v>
      </c>
      <c r="G298" s="3">
        <f t="shared" si="12"/>
        <v>1749148.9577099998</v>
      </c>
      <c r="H298" s="3">
        <f t="shared" si="13"/>
        <v>0.34000000008381903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1282025.8799999999</v>
      </c>
      <c r="D300" s="2">
        <f>'PR-RAS'!E304</f>
        <v>1667003.89</v>
      </c>
      <c r="E300" s="2">
        <v>0</v>
      </c>
      <c r="F300" s="2">
        <v>0</v>
      </c>
      <c r="G300" s="3">
        <f t="shared" si="12"/>
        <v>1380194.06434</v>
      </c>
      <c r="H300" s="3">
        <f t="shared" si="13"/>
        <v>0.23000000021420419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2.16</v>
      </c>
      <c r="D301" s="2">
        <f>'PR-RAS'!E305</f>
        <v>26.16</v>
      </c>
      <c r="E301" s="2">
        <v>0</v>
      </c>
      <c r="F301" s="2">
        <v>0</v>
      </c>
      <c r="G301" s="3">
        <f t="shared" si="12"/>
        <v>16.344000000000001</v>
      </c>
      <c r="H301" s="3">
        <f t="shared" si="13"/>
        <v>0.32000000000000028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295552.32</v>
      </c>
      <c r="D303" s="2">
        <f>'PR-RAS'!E308</f>
        <v>570805.55000000005</v>
      </c>
      <c r="E303" s="2">
        <v>0</v>
      </c>
      <c r="F303" s="2">
        <v>0</v>
      </c>
      <c r="G303" s="3">
        <f t="shared" si="12"/>
        <v>434023.35284000001</v>
      </c>
      <c r="H303" s="3">
        <f t="shared" si="13"/>
        <v>0.76999999996041879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19848</v>
      </c>
      <c r="D304" s="2">
        <f>'PR-RAS'!E309</f>
        <v>540772</v>
      </c>
      <c r="E304" s="2">
        <v>0</v>
      </c>
      <c r="F304" s="2">
        <v>0</v>
      </c>
      <c r="G304" s="3">
        <f t="shared" si="12"/>
        <v>333721.77600000001</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19848</v>
      </c>
      <c r="D305" s="2">
        <f>'PR-RAS'!E310</f>
        <v>540772</v>
      </c>
      <c r="E305" s="2">
        <v>0</v>
      </c>
      <c r="F305" s="2">
        <v>0</v>
      </c>
      <c r="G305" s="3">
        <f t="shared" si="12"/>
        <v>334823.16800000001</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19848</v>
      </c>
      <c r="D306" s="2">
        <f>'PR-RAS'!E311</f>
        <v>540772</v>
      </c>
      <c r="E306" s="2">
        <v>0</v>
      </c>
      <c r="F306" s="2">
        <v>0</v>
      </c>
      <c r="G306" s="3">
        <f t="shared" si="12"/>
        <v>335924.56</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275704.32000000001</v>
      </c>
      <c r="D316" s="2">
        <f>'PR-RAS'!E321</f>
        <v>30033.55</v>
      </c>
      <c r="E316" s="2">
        <v>0</v>
      </c>
      <c r="F316" s="2">
        <v>0</v>
      </c>
      <c r="G316" s="3">
        <f t="shared" si="12"/>
        <v>105767.9973</v>
      </c>
      <c r="H316" s="3">
        <f t="shared" si="13"/>
        <v>0.77000000000771252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275704.32000000001</v>
      </c>
      <c r="D317" s="2">
        <f>'PR-RAS'!E322</f>
        <v>30033.55</v>
      </c>
      <c r="E317" s="2">
        <v>0</v>
      </c>
      <c r="F317" s="2">
        <v>0</v>
      </c>
      <c r="G317" s="3">
        <f t="shared" si="12"/>
        <v>106103.76871999999</v>
      </c>
      <c r="H317" s="3">
        <f t="shared" si="13"/>
        <v>0.77000000000771252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275704.32000000001</v>
      </c>
      <c r="D318" s="2">
        <f>'PR-RAS'!E323</f>
        <v>30033.55</v>
      </c>
      <c r="E318" s="2">
        <v>0</v>
      </c>
      <c r="F318" s="2">
        <v>0</v>
      </c>
      <c r="G318" s="3">
        <f t="shared" si="12"/>
        <v>106439.54014</v>
      </c>
      <c r="H318" s="3">
        <f t="shared" si="13"/>
        <v>0.77000000000771252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2522233.77</v>
      </c>
      <c r="D355" s="2">
        <f>'PR-RAS'!E360</f>
        <v>11559105.9</v>
      </c>
      <c r="E355" s="2">
        <v>0</v>
      </c>
      <c r="F355" s="2">
        <v>0</v>
      </c>
      <c r="G355" s="3">
        <f t="shared" si="12"/>
        <v>9076717.73178</v>
      </c>
      <c r="H355" s="3">
        <f t="shared" si="13"/>
        <v>0.32999999960884452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25000</v>
      </c>
      <c r="D356" s="2">
        <f>'PR-RAS'!E361</f>
        <v>569430</v>
      </c>
      <c r="E356" s="2">
        <v>0</v>
      </c>
      <c r="F356" s="2">
        <v>0</v>
      </c>
      <c r="G356" s="3">
        <f t="shared" si="12"/>
        <v>413170.3</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25000</v>
      </c>
      <c r="D357" s="2">
        <f>'PR-RAS'!E362</f>
        <v>569430</v>
      </c>
      <c r="E357" s="2">
        <v>0</v>
      </c>
      <c r="F357" s="2">
        <v>0</v>
      </c>
      <c r="G357" s="3">
        <f t="shared" si="12"/>
        <v>414334.16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25000</v>
      </c>
      <c r="D358" s="2">
        <f>'PR-RAS'!E363</f>
        <v>569430</v>
      </c>
      <c r="E358" s="2">
        <v>0</v>
      </c>
      <c r="F358" s="2">
        <v>0</v>
      </c>
      <c r="G358" s="3">
        <f t="shared" si="12"/>
        <v>415498.01999999996</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2497233.77</v>
      </c>
      <c r="D368" s="2">
        <f>'PR-RAS'!E373</f>
        <v>10989675.9</v>
      </c>
      <c r="E368" s="2">
        <v>0</v>
      </c>
      <c r="F368" s="2">
        <v>0</v>
      </c>
      <c r="G368" s="3">
        <f t="shared" si="12"/>
        <v>8982906.9041900001</v>
      </c>
      <c r="H368" s="3">
        <f t="shared" si="13"/>
        <v>0.32999999960884452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1876420.11</v>
      </c>
      <c r="D369" s="2">
        <f>'PR-RAS'!E374</f>
        <v>9460084.5899999999</v>
      </c>
      <c r="E369" s="2">
        <v>0</v>
      </c>
      <c r="F369" s="2">
        <v>0</v>
      </c>
      <c r="G369" s="3">
        <f t="shared" si="12"/>
        <v>7653144.8587199999</v>
      </c>
      <c r="H369" s="3">
        <f t="shared" si="13"/>
        <v>0.5200000002514571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204706.25</v>
      </c>
      <c r="D371" s="2">
        <f>'PR-RAS'!E376</f>
        <v>8158414.8899999997</v>
      </c>
      <c r="E371" s="2">
        <v>0</v>
      </c>
      <c r="F371" s="2">
        <v>0</v>
      </c>
      <c r="G371" s="3">
        <f t="shared" si="12"/>
        <v>6112968.3311000001</v>
      </c>
      <c r="H371" s="3">
        <f t="shared" si="13"/>
        <v>0.36000000033527613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500746.32</v>
      </c>
      <c r="D372" s="2">
        <f>'PR-RAS'!E377</f>
        <v>730368.13</v>
      </c>
      <c r="E372" s="2">
        <v>0</v>
      </c>
      <c r="F372" s="2">
        <v>0</v>
      </c>
      <c r="G372" s="3">
        <f t="shared" si="12"/>
        <v>727710.03717999998</v>
      </c>
      <c r="H372" s="3">
        <f t="shared" si="13"/>
        <v>0.45000000001164153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1170967.54</v>
      </c>
      <c r="D373" s="2">
        <f>'PR-RAS'!E378</f>
        <v>571301.56999999995</v>
      </c>
      <c r="E373" s="2">
        <v>0</v>
      </c>
      <c r="F373" s="2">
        <v>0</v>
      </c>
      <c r="G373" s="3">
        <f t="shared" si="12"/>
        <v>860648.29295999988</v>
      </c>
      <c r="H373" s="3">
        <f t="shared" si="13"/>
        <v>0.89000000001396984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221939.22</v>
      </c>
      <c r="D374" s="2">
        <f>'PR-RAS'!E379</f>
        <v>671380.54</v>
      </c>
      <c r="E374" s="2">
        <v>0</v>
      </c>
      <c r="F374" s="2">
        <v>0</v>
      </c>
      <c r="G374" s="3">
        <f t="shared" si="12"/>
        <v>583633.21189999999</v>
      </c>
      <c r="H374" s="3">
        <f t="shared" si="13"/>
        <v>0.67999999996391125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11127.5</v>
      </c>
      <c r="D375" s="2">
        <f>'PR-RAS'!E380</f>
        <v>47463.519999999997</v>
      </c>
      <c r="E375" s="2">
        <v>0</v>
      </c>
      <c r="F375" s="2">
        <v>0</v>
      </c>
      <c r="G375" s="3">
        <f t="shared" si="12"/>
        <v>39664.397959999995</v>
      </c>
      <c r="H375" s="3">
        <f t="shared" si="13"/>
        <v>0.98000000000320142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1525</v>
      </c>
      <c r="E376" s="2">
        <v>0</v>
      </c>
      <c r="F376" s="2">
        <v>0</v>
      </c>
      <c r="G376" s="3">
        <f t="shared" si="12"/>
        <v>1143.75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3251.39</v>
      </c>
      <c r="D377" s="2">
        <f>'PR-RAS'!E382</f>
        <v>6193.9</v>
      </c>
      <c r="E377" s="2">
        <v>0</v>
      </c>
      <c r="F377" s="2">
        <v>0</v>
      </c>
      <c r="G377" s="3">
        <f t="shared" si="12"/>
        <v>5880.3354399999998</v>
      </c>
      <c r="H377" s="3">
        <f t="shared" si="13"/>
        <v>0.49000000000023647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111234.28</v>
      </c>
      <c r="E378" s="2">
        <v>0</v>
      </c>
      <c r="F378" s="2">
        <v>0</v>
      </c>
      <c r="G378" s="3">
        <f t="shared" si="12"/>
        <v>83870.647119999994</v>
      </c>
      <c r="H378" s="3">
        <f t="shared" si="13"/>
        <v>0.27999999999883585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329594.34000000003</v>
      </c>
      <c r="E379" s="2">
        <v>0</v>
      </c>
      <c r="F379" s="2">
        <v>0</v>
      </c>
      <c r="G379" s="3">
        <f t="shared" si="12"/>
        <v>249173.32104000001</v>
      </c>
      <c r="H379" s="3">
        <f t="shared" si="13"/>
        <v>0.34000000002561137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8246.42</v>
      </c>
      <c r="D380" s="2">
        <f>'PR-RAS'!E385</f>
        <v>0</v>
      </c>
      <c r="E380" s="2">
        <v>0</v>
      </c>
      <c r="F380" s="2">
        <v>0</v>
      </c>
      <c r="G380" s="3">
        <f t="shared" si="12"/>
        <v>3125.39318</v>
      </c>
      <c r="H380" s="3">
        <f t="shared" si="13"/>
        <v>0.42000000000007276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199313.91</v>
      </c>
      <c r="D381" s="2">
        <f>'PR-RAS'!E386</f>
        <v>175369.5</v>
      </c>
      <c r="E381" s="2">
        <v>0</v>
      </c>
      <c r="F381" s="2">
        <v>0</v>
      </c>
      <c r="G381" s="3">
        <f t="shared" si="12"/>
        <v>209020.10580000002</v>
      </c>
      <c r="H381" s="3">
        <f t="shared" si="13"/>
        <v>0.58999999999650754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204625</v>
      </c>
      <c r="D383" s="2">
        <f>'PR-RAS'!E388</f>
        <v>480430.47</v>
      </c>
      <c r="E383" s="2">
        <v>0</v>
      </c>
      <c r="F383" s="2">
        <v>0</v>
      </c>
      <c r="G383" s="3">
        <f t="shared" si="12"/>
        <v>445215.62907999998</v>
      </c>
      <c r="H383" s="3">
        <f t="shared" si="13"/>
        <v>0.46999999997206032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204625</v>
      </c>
      <c r="D384" s="2">
        <f>'PR-RAS'!E389</f>
        <v>474430.47</v>
      </c>
      <c r="E384" s="2">
        <v>0</v>
      </c>
      <c r="F384" s="2">
        <v>0</v>
      </c>
      <c r="G384" s="3">
        <f t="shared" si="12"/>
        <v>441785.11501999997</v>
      </c>
      <c r="H384" s="3">
        <f t="shared" si="13"/>
        <v>0.46999999997206032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6000</v>
      </c>
      <c r="E387" s="2">
        <v>0</v>
      </c>
      <c r="F387" s="2">
        <v>0</v>
      </c>
      <c r="G387" s="3">
        <f t="shared" si="12"/>
        <v>4632</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194249.44</v>
      </c>
      <c r="D396" s="2">
        <f>'PR-RAS'!E401</f>
        <v>377780.3</v>
      </c>
      <c r="E396" s="2">
        <v>0</v>
      </c>
      <c r="F396" s="2">
        <v>0</v>
      </c>
      <c r="G396" s="3">
        <f t="shared" si="12"/>
        <v>375174.96580000001</v>
      </c>
      <c r="H396" s="3">
        <f t="shared" si="13"/>
        <v>0.73999999999068677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1772.13</v>
      </c>
      <c r="E398" s="2">
        <v>0</v>
      </c>
      <c r="F398" s="2">
        <v>0</v>
      </c>
      <c r="G398" s="3">
        <f t="shared" si="12"/>
        <v>1407.0712200000003</v>
      </c>
      <c r="H398" s="3">
        <f t="shared" si="13"/>
        <v>0.13000000000010914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194249.44</v>
      </c>
      <c r="D399" s="2">
        <f>'PR-RAS'!E404</f>
        <v>268969.94</v>
      </c>
      <c r="E399" s="2">
        <v>0</v>
      </c>
      <c r="F399" s="2">
        <v>0</v>
      </c>
      <c r="G399" s="3">
        <f t="shared" si="12"/>
        <v>291411.34936000005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107038.23</v>
      </c>
      <c r="E400" s="2">
        <v>0</v>
      </c>
      <c r="F400" s="2">
        <v>0</v>
      </c>
      <c r="G400" s="3">
        <f t="shared" si="12"/>
        <v>85416.507540000006</v>
      </c>
      <c r="H400" s="3">
        <f t="shared" si="13"/>
        <v>0.22999999999592546</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2226681.4500000002</v>
      </c>
      <c r="D413" s="2">
        <f>'PR-RAS'!E418</f>
        <v>10988300.35</v>
      </c>
      <c r="E413" s="2">
        <v>0</v>
      </c>
      <c r="F413" s="2">
        <v>0</v>
      </c>
      <c r="G413" s="3">
        <f t="shared" si="12"/>
        <v>9971752.2457999997</v>
      </c>
      <c r="H413" s="3">
        <f t="shared" si="13"/>
        <v>0.79999999981373549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2573833.9</v>
      </c>
      <c r="D414" s="2">
        <f>'PR-RAS'!E419</f>
        <v>331070.15000000002</v>
      </c>
      <c r="E414" s="2">
        <v>0</v>
      </c>
      <c r="F414" s="2">
        <v>0</v>
      </c>
      <c r="G414" s="3">
        <f t="shared" si="12"/>
        <v>1336457.3446</v>
      </c>
      <c r="H414" s="3">
        <f t="shared" si="13"/>
        <v>0.25000000011641532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49492.72</v>
      </c>
      <c r="D416" s="2">
        <f>'PR-RAS'!E421</f>
        <v>11293.35</v>
      </c>
      <c r="E416" s="2">
        <v>0</v>
      </c>
      <c r="F416" s="2">
        <v>0</v>
      </c>
      <c r="G416" s="3">
        <f t="shared" si="12"/>
        <v>29912.959299999999</v>
      </c>
      <c r="H416" s="3">
        <f t="shared" si="13"/>
        <v>0.62999999999919964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12599886.84</v>
      </c>
      <c r="D417" s="2">
        <f>'PR-RAS'!E422</f>
        <v>18409338.840000004</v>
      </c>
      <c r="E417" s="2">
        <v>0</v>
      </c>
      <c r="F417" s="2">
        <v>0</v>
      </c>
      <c r="G417" s="3">
        <f t="shared" si="12"/>
        <v>20558122.840320002</v>
      </c>
      <c r="H417" s="3">
        <f t="shared" si="13"/>
        <v>0.31999999657273293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13017834.499999998</v>
      </c>
      <c r="D418" s="2">
        <f>'PR-RAS'!E423</f>
        <v>23785702.539999999</v>
      </c>
      <c r="E418" s="2">
        <v>0</v>
      </c>
      <c r="F418" s="2">
        <v>0</v>
      </c>
      <c r="G418" s="3">
        <f t="shared" si="12"/>
        <v>25265712.904859997</v>
      </c>
      <c r="H418" s="3">
        <f t="shared" si="13"/>
        <v>0.96000000275671482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417947.65999999829</v>
      </c>
      <c r="D420" s="2">
        <f>'PR-RAS'!E425</f>
        <v>5376363.6999999955</v>
      </c>
      <c r="E420" s="2">
        <v>0</v>
      </c>
      <c r="F420" s="2">
        <v>0</v>
      </c>
      <c r="G420" s="3">
        <f t="shared" si="12"/>
        <v>4680512.8501399951</v>
      </c>
      <c r="H420" s="3">
        <f t="shared" si="13"/>
        <v>0.6400000061839819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5218542.1500000004</v>
      </c>
      <c r="D421" s="2">
        <f>'PR-RAS'!E426</f>
        <v>1953411.2400000002</v>
      </c>
      <c r="E421" s="2">
        <v>0</v>
      </c>
      <c r="F421" s="2">
        <v>0</v>
      </c>
      <c r="G421" s="3">
        <f t="shared" si="12"/>
        <v>3832653.1446000002</v>
      </c>
      <c r="H421" s="3">
        <f t="shared" si="13"/>
        <v>0.39000000059604645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1331518.5999999999</v>
      </c>
      <c r="D423" s="2">
        <f>'PR-RAS'!E428</f>
        <v>1678297.24</v>
      </c>
      <c r="E423" s="2">
        <v>0</v>
      </c>
      <c r="F423" s="2">
        <v>0</v>
      </c>
      <c r="G423" s="3">
        <f t="shared" si="12"/>
        <v>1978383.71976</v>
      </c>
      <c r="H423" s="3">
        <f t="shared" si="13"/>
        <v>0.64000000013038516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3079325.13</v>
      </c>
      <c r="E424" s="2">
        <v>0</v>
      </c>
      <c r="F424" s="2">
        <v>0</v>
      </c>
      <c r="G424" s="3">
        <f t="shared" si="12"/>
        <v>2605109.0599799999</v>
      </c>
      <c r="H424" s="3">
        <f t="shared" si="13"/>
        <v>0.12999999988824129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3079325.13</v>
      </c>
      <c r="E485" s="2">
        <v>0</v>
      </c>
      <c r="F485" s="2">
        <v>0</v>
      </c>
      <c r="G485" s="3">
        <f t="shared" si="12"/>
        <v>2980786.72584</v>
      </c>
      <c r="H485" s="3">
        <f t="shared" si="13"/>
        <v>0.12999999988824129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3079325.13</v>
      </c>
      <c r="E491" s="2">
        <v>0</v>
      </c>
      <c r="F491" s="2">
        <v>0</v>
      </c>
      <c r="G491" s="3">
        <f t="shared" si="12"/>
        <v>3017738.6273999996</v>
      </c>
      <c r="H491" s="3">
        <f t="shared" si="13"/>
        <v>0.12999999988824129</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3079325.13</v>
      </c>
      <c r="E494" s="2">
        <v>0</v>
      </c>
      <c r="F494" s="2">
        <v>0</v>
      </c>
      <c r="G494" s="3">
        <f t="shared" si="12"/>
        <v>3036214.5781799997</v>
      </c>
      <c r="H494" s="3">
        <f t="shared" si="13"/>
        <v>0.12999999988824129</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544206.34</v>
      </c>
      <c r="D529" s="2">
        <f>'PR-RAS'!E535</f>
        <v>994780.35</v>
      </c>
      <c r="E529" s="2">
        <v>0</v>
      </c>
      <c r="F529" s="2">
        <v>0</v>
      </c>
      <c r="G529" s="3">
        <f t="shared" ref="G529:G836" si="14">(B529/1000)*(C529*1+D529*2)</f>
        <v>1337828.9971200002</v>
      </c>
      <c r="H529" s="3">
        <f t="shared" ref="H529:H836" si="15">ABS(C529-ROUND(C529,0))+ABS(D529-ROUND(D529,0))</f>
        <v>0.68999999994412065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1000</v>
      </c>
      <c r="E530" s="2">
        <v>0</v>
      </c>
      <c r="F530" s="2">
        <v>0</v>
      </c>
      <c r="G530" s="3">
        <f t="shared" si="14"/>
        <v>1058</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1000</v>
      </c>
      <c r="E564" s="2">
        <v>0</v>
      </c>
      <c r="F564" s="2">
        <v>0</v>
      </c>
      <c r="G564" s="3">
        <f t="shared" si="14"/>
        <v>1126</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544206.34</v>
      </c>
      <c r="D591" s="2">
        <f>'PR-RAS'!E597</f>
        <v>993780.35</v>
      </c>
      <c r="E591" s="2">
        <v>0</v>
      </c>
      <c r="F591" s="2">
        <v>0</v>
      </c>
      <c r="G591" s="3">
        <f t="shared" si="14"/>
        <v>1493742.5536</v>
      </c>
      <c r="H591" s="3">
        <f t="shared" si="15"/>
        <v>0.68999999994412065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251900.68</v>
      </c>
      <c r="D597" s="2">
        <f>'PR-RAS'!E603</f>
        <v>774551.11</v>
      </c>
      <c r="E597" s="2">
        <v>0</v>
      </c>
      <c r="F597" s="2">
        <v>0</v>
      </c>
      <c r="G597" s="3">
        <f t="shared" si="14"/>
        <v>1073397.7283999999</v>
      </c>
      <c r="H597" s="3">
        <f t="shared" si="15"/>
        <v>0.42999999999301508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251900.68</v>
      </c>
      <c r="D600" s="2">
        <f>'PR-RAS'!E606</f>
        <v>774551.11</v>
      </c>
      <c r="E600" s="2">
        <v>0</v>
      </c>
      <c r="F600" s="2">
        <v>0</v>
      </c>
      <c r="G600" s="3">
        <f t="shared" si="14"/>
        <v>1078800.7370999998</v>
      </c>
      <c r="H600" s="3">
        <f t="shared" si="15"/>
        <v>0.42999999999301508</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292305.65999999997</v>
      </c>
      <c r="D603" s="2">
        <f>'PR-RAS'!E609</f>
        <v>219229.24</v>
      </c>
      <c r="E603" s="2">
        <v>0</v>
      </c>
      <c r="F603" s="2">
        <v>0</v>
      </c>
      <c r="G603" s="3">
        <f t="shared" si="14"/>
        <v>439920.01227999991</v>
      </c>
      <c r="H603" s="3">
        <f t="shared" si="15"/>
        <v>0.58000000001629815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292305.65999999997</v>
      </c>
      <c r="D606" s="2">
        <f>'PR-RAS'!E612</f>
        <v>219229.24</v>
      </c>
      <c r="E606" s="2">
        <v>0</v>
      </c>
      <c r="F606" s="2">
        <v>0</v>
      </c>
      <c r="G606" s="3">
        <f t="shared" si="14"/>
        <v>442112.30469999992</v>
      </c>
      <c r="H606" s="3">
        <f t="shared" si="15"/>
        <v>0.58000000001629815</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2084544.7799999998</v>
      </c>
      <c r="E633" s="2">
        <v>0</v>
      </c>
      <c r="F633" s="2">
        <v>0</v>
      </c>
      <c r="G633" s="3">
        <f t="shared" si="14"/>
        <v>2634864.6019199998</v>
      </c>
      <c r="H633" s="3">
        <f t="shared" si="15"/>
        <v>0.22000000020489097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544206.34</v>
      </c>
      <c r="D634" s="2">
        <f>'PR-RAS'!E640</f>
        <v>0</v>
      </c>
      <c r="E634" s="2">
        <v>0</v>
      </c>
      <c r="F634" s="2">
        <v>0</v>
      </c>
      <c r="G634" s="3">
        <f t="shared" si="14"/>
        <v>344482.61322</v>
      </c>
      <c r="H634" s="3">
        <f t="shared" si="15"/>
        <v>0.33999999996740371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2500000</v>
      </c>
      <c r="E635" s="2">
        <v>0</v>
      </c>
      <c r="F635" s="2">
        <v>0</v>
      </c>
      <c r="G635" s="3">
        <f t="shared" si="14"/>
        <v>3170000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1942385.12</v>
      </c>
      <c r="D636" s="2">
        <f>'PR-RAS'!E642</f>
        <v>0</v>
      </c>
      <c r="E636" s="2">
        <v>0</v>
      </c>
      <c r="F636" s="2">
        <v>0</v>
      </c>
      <c r="G636" s="3">
        <f t="shared" si="14"/>
        <v>1233414.5512000001</v>
      </c>
      <c r="H636" s="3">
        <f t="shared" si="15"/>
        <v>0.12000000011175871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12599886.84</v>
      </c>
      <c r="D637" s="2">
        <f>'PR-RAS'!E643</f>
        <v>21488663.970000003</v>
      </c>
      <c r="E637" s="2">
        <v>0</v>
      </c>
      <c r="F637" s="2">
        <v>0</v>
      </c>
      <c r="G637" s="3">
        <f t="shared" si="14"/>
        <v>35347108.600079998</v>
      </c>
      <c r="H637" s="3">
        <f t="shared" si="15"/>
        <v>0.18999999761581421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13562040.839999998</v>
      </c>
      <c r="D638" s="2">
        <f>'PR-RAS'!E644</f>
        <v>24780482.890000001</v>
      </c>
      <c r="E638" s="2">
        <v>0</v>
      </c>
      <c r="F638" s="2">
        <v>0</v>
      </c>
      <c r="G638" s="3">
        <f t="shared" si="14"/>
        <v>40209355.216940001</v>
      </c>
      <c r="H638" s="3">
        <f t="shared" si="15"/>
        <v>0.27000000141561031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962153.99999999814</v>
      </c>
      <c r="D640" s="2">
        <f>'PR-RAS'!E646</f>
        <v>3291818.9199999981</v>
      </c>
      <c r="E640" s="2">
        <v>0</v>
      </c>
      <c r="F640" s="2">
        <v>0</v>
      </c>
      <c r="G640" s="3">
        <f t="shared" si="14"/>
        <v>4821760.9857599968</v>
      </c>
      <c r="H640" s="3">
        <f t="shared" si="15"/>
        <v>8.0000003799796104E-2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3276157.0300000003</v>
      </c>
      <c r="D641" s="2">
        <f>'PR-RAS'!E647</f>
        <v>4453411.24</v>
      </c>
      <c r="E641" s="2">
        <v>0</v>
      </c>
      <c r="F641" s="2">
        <v>0</v>
      </c>
      <c r="G641" s="3">
        <f t="shared" si="14"/>
        <v>7797106.8864000011</v>
      </c>
      <c r="H641" s="3">
        <f t="shared" si="15"/>
        <v>0.27000000048428774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2314003.0300000021</v>
      </c>
      <c r="D643" s="2">
        <f>'PR-RAS'!E649</f>
        <v>1161592.3200000022</v>
      </c>
      <c r="E643" s="2">
        <v>0</v>
      </c>
      <c r="F643" s="2">
        <v>0</v>
      </c>
      <c r="G643" s="3">
        <f t="shared" si="14"/>
        <v>2977074.484140004</v>
      </c>
      <c r="H643" s="3">
        <f t="shared" si="15"/>
        <v>0.35000000428408384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4353680.07</v>
      </c>
      <c r="D646" s="2">
        <f>'PR-RAS'!E653</f>
        <v>3499167.07</v>
      </c>
      <c r="E646" s="2">
        <v>0</v>
      </c>
      <c r="F646" s="2">
        <v>0</v>
      </c>
      <c r="G646" s="3">
        <f t="shared" si="14"/>
        <v>7322049.1654500011</v>
      </c>
      <c r="H646" s="3">
        <f t="shared" si="15"/>
        <v>0.14000000013038516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26515755.789999999</v>
      </c>
      <c r="D647" s="2">
        <f>'PR-RAS'!E654</f>
        <v>30043237.559999999</v>
      </c>
      <c r="E647" s="2">
        <v>0</v>
      </c>
      <c r="F647" s="2">
        <v>0</v>
      </c>
      <c r="G647" s="3">
        <f t="shared" si="14"/>
        <v>55945041.167860001</v>
      </c>
      <c r="H647" s="3">
        <f t="shared" si="15"/>
        <v>0.65000000223517418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24870268.789999999</v>
      </c>
      <c r="D648" s="2">
        <f>'PR-RAS'!E655</f>
        <v>29416670.489999998</v>
      </c>
      <c r="E648" s="2">
        <v>0</v>
      </c>
      <c r="F648" s="2">
        <v>0</v>
      </c>
      <c r="G648" s="3">
        <f t="shared" si="14"/>
        <v>54156235.521190003</v>
      </c>
      <c r="H648" s="3">
        <f t="shared" si="15"/>
        <v>0.69999999925494194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5999167.0700000003</v>
      </c>
      <c r="D649" s="2">
        <f>'PR-RAS'!E656</f>
        <v>4125734.1400000006</v>
      </c>
      <c r="E649" s="2">
        <v>0</v>
      </c>
      <c r="F649" s="2">
        <v>0</v>
      </c>
      <c r="G649" s="3">
        <f t="shared" si="14"/>
        <v>9234411.7068000007</v>
      </c>
      <c r="H649" s="3">
        <f t="shared" si="15"/>
        <v>0.21000000089406967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v>
      </c>
      <c r="D650" s="2">
        <f>'PR-RAS'!E657</f>
        <v>27</v>
      </c>
      <c r="E650" s="2">
        <v>0</v>
      </c>
      <c r="F650" s="2">
        <v>0</v>
      </c>
      <c r="G650" s="3">
        <f t="shared" si="14"/>
        <v>52.569000000000003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24</v>
      </c>
      <c r="D652" s="2">
        <f>'PR-RAS'!E659</f>
        <v>27</v>
      </c>
      <c r="E652" s="2">
        <v>0</v>
      </c>
      <c r="F652" s="2">
        <v>0</v>
      </c>
      <c r="G652" s="3">
        <f t="shared" si="14"/>
        <v>50.777999999999999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80906.14</v>
      </c>
      <c r="D654" s="2">
        <f>'PR-RAS'!E661</f>
        <v>96352.88</v>
      </c>
      <c r="E654" s="2">
        <v>0</v>
      </c>
      <c r="F654" s="2">
        <v>0</v>
      </c>
      <c r="G654" s="3">
        <f t="shared" si="14"/>
        <v>178668.57070000001</v>
      </c>
      <c r="H654" s="3">
        <f t="shared" si="15"/>
        <v>0.25999999999476131</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9157.56</v>
      </c>
      <c r="D655" s="2">
        <f>'PR-RAS'!E662</f>
        <v>7503.96</v>
      </c>
      <c r="E655" s="2">
        <v>0</v>
      </c>
      <c r="F655" s="2">
        <v>0</v>
      </c>
      <c r="G655" s="3">
        <f t="shared" si="14"/>
        <v>15804.22392</v>
      </c>
      <c r="H655" s="3">
        <f t="shared" si="15"/>
        <v>0.48000000000047294</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97715.49</v>
      </c>
      <c r="E656" s="2">
        <v>0</v>
      </c>
      <c r="F656" s="2">
        <v>0</v>
      </c>
      <c r="G656" s="3">
        <f t="shared" ref="G656:G657" si="16">(B656/1000)*(C656*1+D656*2)</f>
        <v>128007.29190000001</v>
      </c>
      <c r="H656" s="3">
        <f t="shared" ref="H656:H657" si="17">ABS(C656-ROUND(C656,0))+ABS(D656-ROUND(D656,0))</f>
        <v>0.49000000000523869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824110.78</v>
      </c>
      <c r="E657" s="2">
        <v>0</v>
      </c>
      <c r="F657" s="2">
        <v>0</v>
      </c>
      <c r="G657" s="3">
        <f t="shared" si="16"/>
        <v>1081233.3433600001</v>
      </c>
      <c r="H657" s="3">
        <f t="shared" si="17"/>
        <v>0.21999999997206032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177186.1</v>
      </c>
      <c r="D662" s="2">
        <f>'PR-RAS'!E669</f>
        <v>140375.74</v>
      </c>
      <c r="E662" s="2">
        <v>0</v>
      </c>
      <c r="F662" s="2">
        <v>0</v>
      </c>
      <c r="G662" s="3">
        <f t="shared" si="14"/>
        <v>302696.74037999997</v>
      </c>
      <c r="H662" s="3">
        <f t="shared" si="15"/>
        <v>0.36000000001513399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3495.02</v>
      </c>
      <c r="D663" s="2">
        <f>'PR-RAS'!E670</f>
        <v>209808.37</v>
      </c>
      <c r="E663" s="2">
        <v>0</v>
      </c>
      <c r="F663" s="2">
        <v>0</v>
      </c>
      <c r="G663" s="3">
        <f t="shared" si="14"/>
        <v>280099.98512000003</v>
      </c>
      <c r="H663" s="3">
        <f t="shared" si="15"/>
        <v>0.3899999999953252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3495.02</v>
      </c>
      <c r="D664" s="2">
        <f>'PR-RAS'!E671</f>
        <v>1747.51</v>
      </c>
      <c r="E664" s="2">
        <v>0</v>
      </c>
      <c r="F664" s="2">
        <v>0</v>
      </c>
      <c r="G664" s="3">
        <f t="shared" si="14"/>
        <v>4634.3965200000002</v>
      </c>
      <c r="H664" s="3">
        <f t="shared" si="15"/>
        <v>0.50999999999999091</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8000</v>
      </c>
      <c r="D666" s="2">
        <f>'PR-RAS'!E673</f>
        <v>151128.19</v>
      </c>
      <c r="E666" s="2">
        <v>0</v>
      </c>
      <c r="F666" s="2">
        <v>0</v>
      </c>
      <c r="G666" s="3">
        <f t="shared" si="14"/>
        <v>206320.4927</v>
      </c>
      <c r="H666" s="3">
        <f t="shared" si="15"/>
        <v>0.19000000000232831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48000</v>
      </c>
      <c r="D667" s="2">
        <f>'PR-RAS'!E674</f>
        <v>223692.23</v>
      </c>
      <c r="E667" s="2">
        <v>0</v>
      </c>
      <c r="F667" s="2">
        <v>0</v>
      </c>
      <c r="G667" s="3">
        <f t="shared" si="14"/>
        <v>329926.05036000005</v>
      </c>
      <c r="H667" s="3">
        <f t="shared" si="15"/>
        <v>0.23000000001047738</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8500</v>
      </c>
      <c r="D671" s="2">
        <f>'PR-RAS'!E678</f>
        <v>0</v>
      </c>
      <c r="E671" s="2">
        <v>0</v>
      </c>
      <c r="F671" s="2">
        <v>0</v>
      </c>
      <c r="G671" s="3">
        <f t="shared" si="14"/>
        <v>5695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54108.13</v>
      </c>
      <c r="D672" s="2">
        <f>'PR-RAS'!E679</f>
        <v>99771.46</v>
      </c>
      <c r="E672" s="2">
        <v>0</v>
      </c>
      <c r="F672" s="2">
        <v>0</v>
      </c>
      <c r="G672" s="3">
        <f t="shared" si="14"/>
        <v>170199.85455000002</v>
      </c>
      <c r="H672" s="3">
        <f t="shared" si="15"/>
        <v>0.5900000000037835</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163868.20000000001</v>
      </c>
      <c r="D674" s="2">
        <f>'PR-RAS'!E681</f>
        <v>0</v>
      </c>
      <c r="E674" s="2">
        <v>0</v>
      </c>
      <c r="F674" s="2">
        <v>0</v>
      </c>
      <c r="G674" s="3">
        <f t="shared" si="14"/>
        <v>110283.29860000001</v>
      </c>
      <c r="H674" s="3">
        <f t="shared" si="15"/>
        <v>0.20000000001164153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74631.02</v>
      </c>
      <c r="E675" s="2">
        <v>0</v>
      </c>
      <c r="F675" s="2">
        <v>0</v>
      </c>
      <c r="G675" s="3">
        <f t="shared" si="14"/>
        <v>100602.61496000001</v>
      </c>
      <c r="H675" s="3">
        <f t="shared" si="15"/>
        <v>2.0000000004074536E-2</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12220.84</v>
      </c>
      <c r="D695" s="2">
        <f>'PR-RAS'!E702</f>
        <v>0</v>
      </c>
      <c r="E695" s="2">
        <v>0</v>
      </c>
      <c r="F695" s="2">
        <v>0</v>
      </c>
      <c r="G695" s="3">
        <f t="shared" si="14"/>
        <v>8481.26296</v>
      </c>
      <c r="H695" s="3">
        <f t="shared" si="15"/>
        <v>0.15999999999985448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305314.39</v>
      </c>
      <c r="E699" s="2">
        <v>0</v>
      </c>
      <c r="F699" s="2">
        <v>0</v>
      </c>
      <c r="G699" s="3">
        <f t="shared" si="14"/>
        <v>426218.88844000001</v>
      </c>
      <c r="H699" s="3">
        <f t="shared" si="15"/>
        <v>0.39000000001396984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3185731.78</v>
      </c>
      <c r="E700" s="2">
        <v>0</v>
      </c>
      <c r="F700" s="2">
        <v>0</v>
      </c>
      <c r="G700" s="3">
        <f t="shared" si="14"/>
        <v>4453653.0284399996</v>
      </c>
      <c r="H700" s="3">
        <f t="shared" si="15"/>
        <v>0.22000000020489097</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703.12</v>
      </c>
      <c r="E705" s="2">
        <v>0</v>
      </c>
      <c r="F705" s="2">
        <v>0</v>
      </c>
      <c r="G705" s="3">
        <f t="shared" si="20"/>
        <v>989.99295999999993</v>
      </c>
      <c r="H705" s="3">
        <f t="shared" si="21"/>
        <v>0.12000000000000455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223823.6</v>
      </c>
      <c r="E715" s="2">
        <v>0</v>
      </c>
      <c r="F715" s="2">
        <v>0</v>
      </c>
      <c r="G715" s="3">
        <f t="shared" ref="G715:G716" si="22">(B715/1000)*(C715*1+D715*2)</f>
        <v>319620.10080000001</v>
      </c>
      <c r="H715" s="3">
        <f t="shared" ref="H715:H716" si="23">ABS(C715-ROUND(C715,0))+ABS(D715-ROUND(D715,0))</f>
        <v>0.39999999999417923</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300</v>
      </c>
      <c r="D719" s="2">
        <f>'PR-RAS'!E726</f>
        <v>1800</v>
      </c>
      <c r="E719" s="2">
        <v>0</v>
      </c>
      <c r="F719" s="2">
        <v>0</v>
      </c>
      <c r="G719" s="3">
        <f t="shared" si="14"/>
        <v>2800.2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14750.35</v>
      </c>
      <c r="D725" s="2">
        <f>'PR-RAS'!E732</f>
        <v>8180.98</v>
      </c>
      <c r="E725" s="2">
        <v>0</v>
      </c>
      <c r="F725" s="2">
        <v>0</v>
      </c>
      <c r="G725" s="3">
        <f t="shared" si="14"/>
        <v>22525.312439999998</v>
      </c>
      <c r="H725" s="3">
        <f t="shared" si="15"/>
        <v>0.37000000000080036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800</v>
      </c>
      <c r="D726" s="2">
        <f>'PR-RAS'!E733</f>
        <v>1200</v>
      </c>
      <c r="E726" s="2">
        <v>0</v>
      </c>
      <c r="F726" s="2">
        <v>0</v>
      </c>
      <c r="G726" s="3">
        <f t="shared" si="14"/>
        <v>2320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38541.760000000002</v>
      </c>
      <c r="D727" s="2">
        <f>'PR-RAS'!E734</f>
        <v>40006.36</v>
      </c>
      <c r="E727" s="2">
        <v>0</v>
      </c>
      <c r="F727" s="2">
        <v>0</v>
      </c>
      <c r="G727" s="3">
        <f t="shared" si="14"/>
        <v>86070.552479999998</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3503.94</v>
      </c>
      <c r="D729" s="2">
        <f>'PR-RAS'!E736</f>
        <v>0</v>
      </c>
      <c r="E729" s="2">
        <v>0</v>
      </c>
      <c r="F729" s="2">
        <v>0</v>
      </c>
      <c r="G729" s="3">
        <f t="shared" si="14"/>
        <v>2550.86832</v>
      </c>
      <c r="H729" s="3">
        <f t="shared" si="15"/>
        <v>5.999999999994543E-2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36178.76</v>
      </c>
      <c r="D730" s="2">
        <f>'PR-RAS'!E737</f>
        <v>26950.51</v>
      </c>
      <c r="E730" s="2">
        <v>0</v>
      </c>
      <c r="F730" s="2">
        <v>0</v>
      </c>
      <c r="G730" s="3">
        <f t="shared" si="14"/>
        <v>65668.159619999991</v>
      </c>
      <c r="H730" s="3">
        <f t="shared" si="15"/>
        <v>0.72999999999956344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2448.61</v>
      </c>
      <c r="D731" s="2">
        <f>'PR-RAS'!E738</f>
        <v>3239.94</v>
      </c>
      <c r="E731" s="2">
        <v>0</v>
      </c>
      <c r="F731" s="2">
        <v>0</v>
      </c>
      <c r="G731" s="3">
        <f t="shared" si="14"/>
        <v>6517.7977000000001</v>
      </c>
      <c r="H731" s="3">
        <f t="shared" si="15"/>
        <v>0.4499999999998181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130</v>
      </c>
      <c r="E732" s="2">
        <v>0</v>
      </c>
      <c r="F732" s="2">
        <v>0</v>
      </c>
      <c r="G732" s="3">
        <f t="shared" si="14"/>
        <v>190.06</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5404.66</v>
      </c>
      <c r="D734" s="2">
        <f>'PR-RAS'!E741</f>
        <v>6494.67</v>
      </c>
      <c r="E734" s="2">
        <v>0</v>
      </c>
      <c r="F734" s="2">
        <v>0</v>
      </c>
      <c r="G734" s="3">
        <f t="shared" si="14"/>
        <v>13482.802</v>
      </c>
      <c r="H734" s="3">
        <f t="shared" si="15"/>
        <v>0.67000000000007276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17155.47</v>
      </c>
      <c r="D752" s="2">
        <f>'PR-RAS'!E759</f>
        <v>12582.26</v>
      </c>
      <c r="E752" s="2">
        <v>0</v>
      </c>
      <c r="F752" s="2">
        <v>0</v>
      </c>
      <c r="G752" s="3">
        <f t="shared" si="14"/>
        <v>31782.312490000004</v>
      </c>
      <c r="H752" s="3">
        <f t="shared" si="15"/>
        <v>0.73000000000138243</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21334.83</v>
      </c>
      <c r="D753" s="2">
        <f>'PR-RAS'!E760</f>
        <v>2498.06</v>
      </c>
      <c r="E753" s="2">
        <v>0</v>
      </c>
      <c r="F753" s="2">
        <v>0</v>
      </c>
      <c r="G753" s="3">
        <f t="shared" si="14"/>
        <v>19800.874400000001</v>
      </c>
      <c r="H753" s="3">
        <f t="shared" si="15"/>
        <v>0.2299999999981992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13075.65</v>
      </c>
      <c r="D781" s="2">
        <f>'PR-RAS'!E788</f>
        <v>0</v>
      </c>
      <c r="E781" s="2">
        <v>0</v>
      </c>
      <c r="F781" s="2">
        <v>0</v>
      </c>
      <c r="G781" s="3">
        <f t="shared" si="14"/>
        <v>10199.007</v>
      </c>
      <c r="H781" s="3">
        <f t="shared" si="15"/>
        <v>0.3500000000003638</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45067.96</v>
      </c>
      <c r="D836" s="2">
        <f>'PR-RAS'!E843</f>
        <v>50812</v>
      </c>
      <c r="E836" s="2">
        <v>0</v>
      </c>
      <c r="F836" s="2">
        <v>0</v>
      </c>
      <c r="G836" s="3">
        <f t="shared" si="14"/>
        <v>122487.78659999999</v>
      </c>
      <c r="H836" s="3">
        <f t="shared" si="15"/>
        <v>4.0000000000873115E-2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1830.05</v>
      </c>
      <c r="D837" s="2">
        <f>'PR-RAS'!E844</f>
        <v>1268.1300000000001</v>
      </c>
      <c r="E837" s="2">
        <v>0</v>
      </c>
      <c r="F837" s="2">
        <v>0</v>
      </c>
      <c r="G837" s="3">
        <f t="shared" ref="G837:G1010" si="34">(B837/1000)*(C837*1+D837*2)</f>
        <v>3650.2351600000002</v>
      </c>
      <c r="H837" s="3">
        <f t="shared" ref="H837:H1095" si="35">ABS(C837-ROUND(C837,0))+ABS(D837-ROUND(D837,0))</f>
        <v>0.18000000000006366</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97400</v>
      </c>
      <c r="D839" s="2">
        <f>'PR-RAS'!E846</f>
        <v>141100</v>
      </c>
      <c r="E839" s="2">
        <v>0</v>
      </c>
      <c r="F839" s="2">
        <v>0</v>
      </c>
      <c r="G839" s="3">
        <f t="shared" si="34"/>
        <v>318104.8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41890</v>
      </c>
      <c r="D841" s="2">
        <f>'PR-RAS'!E848</f>
        <v>43510</v>
      </c>
      <c r="E841" s="2">
        <v>0</v>
      </c>
      <c r="F841" s="2">
        <v>0</v>
      </c>
      <c r="G841" s="3">
        <f t="shared" si="34"/>
        <v>108284.4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6130.98</v>
      </c>
      <c r="D843" s="2">
        <f>'PR-RAS'!E850</f>
        <v>60</v>
      </c>
      <c r="E843" s="2">
        <v>0</v>
      </c>
      <c r="F843" s="2">
        <v>0</v>
      </c>
      <c r="G843" s="3">
        <f t="shared" si="34"/>
        <v>5263.3251599999994</v>
      </c>
      <c r="H843" s="3">
        <f t="shared" si="35"/>
        <v>2.0000000000436557E-2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134804.32</v>
      </c>
      <c r="D844" s="2">
        <f>'PR-RAS'!E851</f>
        <v>131100.47</v>
      </c>
      <c r="E844" s="2">
        <v>0</v>
      </c>
      <c r="F844" s="2">
        <v>0</v>
      </c>
      <c r="G844" s="3">
        <f t="shared" si="34"/>
        <v>334675.43417999998</v>
      </c>
      <c r="H844" s="3">
        <f t="shared" si="35"/>
        <v>0.79000000000814907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2100</v>
      </c>
      <c r="D846" s="2">
        <f>'PR-RAS'!E853</f>
        <v>2400</v>
      </c>
      <c r="E846" s="2">
        <v>0</v>
      </c>
      <c r="F846" s="2">
        <v>0</v>
      </c>
      <c r="G846" s="3">
        <f t="shared" si="34"/>
        <v>5830.5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688.31</v>
      </c>
      <c r="E847" s="2">
        <v>0</v>
      </c>
      <c r="F847" s="2">
        <v>0</v>
      </c>
      <c r="G847" s="3">
        <f t="shared" si="34"/>
        <v>1164.6205199999999</v>
      </c>
      <c r="H847" s="3">
        <f t="shared" si="35"/>
        <v>0.30999999999994543</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168411.99</v>
      </c>
      <c r="D848" s="2">
        <f>'PR-RAS'!E855</f>
        <v>177929.26</v>
      </c>
      <c r="E848" s="2">
        <v>0</v>
      </c>
      <c r="F848" s="2">
        <v>0</v>
      </c>
      <c r="G848" s="3">
        <f t="shared" si="34"/>
        <v>444057.12196999998</v>
      </c>
      <c r="H848" s="3">
        <f t="shared" si="35"/>
        <v>0.27000000001862645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2600</v>
      </c>
      <c r="D849" s="2">
        <f>'PR-RAS'!E856</f>
        <v>0</v>
      </c>
      <c r="E849" s="2">
        <v>0</v>
      </c>
      <c r="F849" s="2">
        <v>0</v>
      </c>
      <c r="G849" s="3">
        <f t="shared" si="34"/>
        <v>2204.7999999999997</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110117.39</v>
      </c>
      <c r="D850" s="2">
        <f>'PR-RAS'!E857</f>
        <v>76059.759999999995</v>
      </c>
      <c r="E850" s="2">
        <v>0</v>
      </c>
      <c r="F850" s="2">
        <v>0</v>
      </c>
      <c r="G850" s="3">
        <f t="shared" si="34"/>
        <v>222639.13658999998</v>
      </c>
      <c r="H850" s="3">
        <f t="shared" si="35"/>
        <v>0.63000000000465661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80650.039999999994</v>
      </c>
      <c r="D863" s="2">
        <f>'PR-RAS'!E870</f>
        <v>74648.34</v>
      </c>
      <c r="E863" s="2">
        <v>0</v>
      </c>
      <c r="F863" s="2">
        <v>0</v>
      </c>
      <c r="G863" s="3">
        <f t="shared" ref="G863:G865" si="36">(B863/1000)*(C863*1+D863*2)</f>
        <v>198214.07263999997</v>
      </c>
      <c r="H863" s="3">
        <f t="shared" ref="H863:H865" si="37">ABS(C863-ROUND(C863,0))+ABS(D863-ROUND(D863,0))</f>
        <v>0.3799999999901047</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3079325.13</v>
      </c>
      <c r="E902" s="2">
        <v>0</v>
      </c>
      <c r="F902" s="2">
        <v>0</v>
      </c>
      <c r="G902" s="3">
        <f t="shared" si="34"/>
        <v>5548943.8842599997</v>
      </c>
      <c r="H902" s="3">
        <f t="shared" si="35"/>
        <v>0.12999999988824129</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251900.68</v>
      </c>
      <c r="D970" s="2">
        <f>'PR-RAS'!E977</f>
        <v>774551.11</v>
      </c>
      <c r="E970" s="2">
        <v>0</v>
      </c>
      <c r="F970" s="2">
        <v>0</v>
      </c>
      <c r="G970" s="3">
        <f t="shared" si="34"/>
        <v>1745171.8100999999</v>
      </c>
      <c r="H970" s="3">
        <f t="shared" si="35"/>
        <v>0.42999999999301508</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292305.65999999997</v>
      </c>
      <c r="D977" s="2">
        <f>'PR-RAS'!E984</f>
        <v>219229.24</v>
      </c>
      <c r="E977" s="2">
        <v>0</v>
      </c>
      <c r="F977" s="2">
        <v>0</v>
      </c>
      <c r="G977" s="3">
        <f t="shared" si="34"/>
        <v>713225.80063999991</v>
      </c>
      <c r="H977" s="3">
        <f t="shared" si="35"/>
        <v>0.58000000001629815</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69289768.780000001</v>
      </c>
      <c r="D1011" s="7">
        <f>BILANCA!E6</f>
        <v>78956634.689999998</v>
      </c>
      <c r="E1011" s="7">
        <v>0</v>
      </c>
      <c r="F1011" s="7">
        <v>0</v>
      </c>
      <c r="G1011" s="8">
        <f t="shared" ref="G1011:G1306" si="38">B1011/1000*C1011+B1011/500*D1011</f>
        <v>227203.03816</v>
      </c>
      <c r="H1011" s="8">
        <f t="shared" si="35"/>
        <v>0.5300000011920929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35215661.280000001</v>
      </c>
      <c r="D1012" s="2">
        <f>BILANCA!E7</f>
        <v>45273268.799999997</v>
      </c>
      <c r="E1012" s="2">
        <v>0</v>
      </c>
      <c r="F1012" s="2">
        <v>0</v>
      </c>
      <c r="G1012" s="3">
        <f t="shared" si="38"/>
        <v>251524.39775999999</v>
      </c>
      <c r="H1012" s="3">
        <f t="shared" si="35"/>
        <v>0.48000000417232513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20005849.560000002</v>
      </c>
      <c r="D1013" s="2">
        <f>BILANCA!E8</f>
        <v>20238279.879999999</v>
      </c>
      <c r="E1013" s="2">
        <v>0</v>
      </c>
      <c r="F1013" s="2">
        <v>0</v>
      </c>
      <c r="G1013" s="3">
        <f t="shared" si="38"/>
        <v>181447.22795999999</v>
      </c>
      <c r="H1013" s="3">
        <f t="shared" si="35"/>
        <v>0.55999999865889549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19865004.260000002</v>
      </c>
      <c r="D1014" s="2">
        <f>BILANCA!E9</f>
        <v>20097434.579999998</v>
      </c>
      <c r="E1014" s="2">
        <v>0</v>
      </c>
      <c r="F1014" s="2">
        <v>0</v>
      </c>
      <c r="G1014" s="3">
        <f t="shared" si="38"/>
        <v>240239.49367999999</v>
      </c>
      <c r="H1014" s="3">
        <f t="shared" si="35"/>
        <v>0.68000000342726707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140845.29999999999</v>
      </c>
      <c r="D1015" s="2">
        <f>BILANCA!E10</f>
        <v>140845.29999999999</v>
      </c>
      <c r="E1015" s="2">
        <v>0</v>
      </c>
      <c r="F1015" s="2">
        <v>0</v>
      </c>
      <c r="G1015" s="3">
        <f t="shared" si="38"/>
        <v>2112.6795000000002</v>
      </c>
      <c r="H1015" s="3">
        <f t="shared" si="35"/>
        <v>0.59999999997671694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14802874.560000001</v>
      </c>
      <c r="D1017" s="2">
        <f>BILANCA!E12</f>
        <v>16155556.549999999</v>
      </c>
      <c r="E1017" s="2">
        <v>0</v>
      </c>
      <c r="F1017" s="2">
        <v>0</v>
      </c>
      <c r="G1017" s="3">
        <f t="shared" si="38"/>
        <v>329797.91362000001</v>
      </c>
      <c r="H1017" s="3">
        <f t="shared" si="35"/>
        <v>0.89000000059604645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13743636.91</v>
      </c>
      <c r="D1018" s="2">
        <f>BILANCA!E13</f>
        <v>14027945.549999999</v>
      </c>
      <c r="E1018" s="2">
        <v>0</v>
      </c>
      <c r="F1018" s="2">
        <v>0</v>
      </c>
      <c r="G1018" s="3">
        <f t="shared" si="38"/>
        <v>334396.22407999996</v>
      </c>
      <c r="H1018" s="3">
        <f t="shared" si="35"/>
        <v>0.54000000096857548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13155612.77</v>
      </c>
      <c r="D1020" s="2">
        <f>BILANCA!E15</f>
        <v>13214063.109999999</v>
      </c>
      <c r="E1020" s="2">
        <v>0</v>
      </c>
      <c r="F1020" s="2">
        <v>0</v>
      </c>
      <c r="G1020" s="3">
        <f t="shared" si="38"/>
        <v>395837.38990000001</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2391129.0699999998</v>
      </c>
      <c r="D1021" s="2">
        <f>BILANCA!E16</f>
        <v>2714190.74</v>
      </c>
      <c r="E1021" s="2">
        <v>0</v>
      </c>
      <c r="F1021" s="2">
        <v>0</v>
      </c>
      <c r="G1021" s="3">
        <f t="shared" si="38"/>
        <v>86014.616049999997</v>
      </c>
      <c r="H1021" s="3">
        <f t="shared" si="35"/>
        <v>0.32999999960884452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3916358.64</v>
      </c>
      <c r="D1022" s="2">
        <f>BILANCA!E17</f>
        <v>4514785.21</v>
      </c>
      <c r="E1022" s="2">
        <v>0</v>
      </c>
      <c r="F1022" s="2">
        <v>0</v>
      </c>
      <c r="G1022" s="3">
        <f t="shared" si="38"/>
        <v>155351.14872</v>
      </c>
      <c r="H1022" s="3">
        <f t="shared" si="35"/>
        <v>0.56999999983236194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5719463.5700000003</v>
      </c>
      <c r="D1023" s="2">
        <f>BILANCA!E18</f>
        <v>6415093.5099999998</v>
      </c>
      <c r="E1023" s="2">
        <v>0</v>
      </c>
      <c r="F1023" s="2">
        <v>0</v>
      </c>
      <c r="G1023" s="3">
        <f t="shared" si="38"/>
        <v>241145.45766999997</v>
      </c>
      <c r="H1023" s="3">
        <f t="shared" si="35"/>
        <v>0.91999999992549419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466885.47000000009</v>
      </c>
      <c r="D1024" s="2">
        <f>BILANCA!E19</f>
        <v>924825.36</v>
      </c>
      <c r="E1024" s="2">
        <v>0</v>
      </c>
      <c r="F1024" s="2">
        <v>0</v>
      </c>
      <c r="G1024" s="3">
        <f t="shared" si="38"/>
        <v>32431.506659999999</v>
      </c>
      <c r="H1024" s="3">
        <f t="shared" si="35"/>
        <v>0.83000000007450581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99488.47</v>
      </c>
      <c r="D1025" s="2">
        <f>BILANCA!E20</f>
        <v>142021.91</v>
      </c>
      <c r="E1025" s="2">
        <v>0</v>
      </c>
      <c r="F1025" s="2">
        <v>0</v>
      </c>
      <c r="G1025" s="3">
        <f t="shared" si="38"/>
        <v>5752.9843499999997</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49042.25</v>
      </c>
      <c r="D1026" s="2">
        <f>BILANCA!E21</f>
        <v>31554.14</v>
      </c>
      <c r="E1026" s="2">
        <v>0</v>
      </c>
      <c r="F1026" s="2">
        <v>0</v>
      </c>
      <c r="G1026" s="3">
        <f t="shared" si="38"/>
        <v>1794.4084800000001</v>
      </c>
      <c r="H1026" s="3">
        <f t="shared" si="35"/>
        <v>0.38999999999941792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100513</v>
      </c>
      <c r="D1027" s="2">
        <f>BILANCA!E22</f>
        <v>106706.9</v>
      </c>
      <c r="E1027" s="2">
        <v>0</v>
      </c>
      <c r="F1027" s="2">
        <v>0</v>
      </c>
      <c r="G1027" s="3">
        <f t="shared" si="38"/>
        <v>5336.7556000000004</v>
      </c>
      <c r="H1027" s="3">
        <f t="shared" si="35"/>
        <v>0.10000000000582077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129173.53</v>
      </c>
      <c r="D1028" s="2">
        <f>BILANCA!E23</f>
        <v>240407.81</v>
      </c>
      <c r="E1028" s="2">
        <v>0</v>
      </c>
      <c r="F1028" s="2">
        <v>0</v>
      </c>
      <c r="G1028" s="3">
        <f t="shared" si="38"/>
        <v>10979.804700000001</v>
      </c>
      <c r="H1028" s="3">
        <f t="shared" si="35"/>
        <v>0.66000000000349246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329594.34000000003</v>
      </c>
      <c r="E1029" s="2">
        <v>0</v>
      </c>
      <c r="F1029" s="2">
        <v>0</v>
      </c>
      <c r="G1029" s="3">
        <f t="shared" si="38"/>
        <v>12524.584920000001</v>
      </c>
      <c r="H1029" s="3">
        <f t="shared" si="35"/>
        <v>0.34000000002561137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8379.14</v>
      </c>
      <c r="D1030" s="2">
        <f>BILANCA!E25</f>
        <v>8379.14</v>
      </c>
      <c r="E1030" s="2">
        <v>0</v>
      </c>
      <c r="F1030" s="2">
        <v>0</v>
      </c>
      <c r="G1030" s="3">
        <f t="shared" si="38"/>
        <v>502.74839999999995</v>
      </c>
      <c r="H1030" s="3">
        <f t="shared" si="35"/>
        <v>0.27999999999883585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838037.16</v>
      </c>
      <c r="D1031" s="2">
        <f>BILANCA!E26</f>
        <v>1011266.5</v>
      </c>
      <c r="E1031" s="2">
        <v>0</v>
      </c>
      <c r="F1031" s="2">
        <v>0</v>
      </c>
      <c r="G1031" s="3">
        <f t="shared" si="38"/>
        <v>60071.973360000004</v>
      </c>
      <c r="H1031" s="3">
        <f t="shared" si="35"/>
        <v>0.66000000003259629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757748.08</v>
      </c>
      <c r="D1033" s="2">
        <f>BILANCA!E28</f>
        <v>945105.38</v>
      </c>
      <c r="E1033" s="2">
        <v>0</v>
      </c>
      <c r="F1033" s="2">
        <v>0</v>
      </c>
      <c r="G1033" s="3">
        <f t="shared" si="38"/>
        <v>60903.053319999992</v>
      </c>
      <c r="H1033" s="3">
        <f t="shared" si="35"/>
        <v>0.4599999999627471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213306.10999999996</v>
      </c>
      <c r="D1034" s="2">
        <f>BILANCA!E29</f>
        <v>628644.92999999993</v>
      </c>
      <c r="E1034" s="2">
        <v>0</v>
      </c>
      <c r="F1034" s="2">
        <v>0</v>
      </c>
      <c r="G1034" s="3">
        <f t="shared" si="38"/>
        <v>35294.303279999993</v>
      </c>
      <c r="H1034" s="3">
        <f t="shared" si="35"/>
        <v>0.18000000002211891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328044.21999999997</v>
      </c>
      <c r="D1035" s="2">
        <f>BILANCA!E30</f>
        <v>802474.69</v>
      </c>
      <c r="E1035" s="2">
        <v>0</v>
      </c>
      <c r="F1035" s="2">
        <v>0</v>
      </c>
      <c r="G1035" s="3">
        <f t="shared" si="38"/>
        <v>48324.84</v>
      </c>
      <c r="H1035" s="3">
        <f t="shared" si="35"/>
        <v>0.53000000002793968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11936.29</v>
      </c>
      <c r="D1038" s="2">
        <f>BILANCA!E33</f>
        <v>17936.29</v>
      </c>
      <c r="E1038" s="2">
        <v>0</v>
      </c>
      <c r="F1038" s="2">
        <v>0</v>
      </c>
      <c r="G1038" s="3">
        <f t="shared" si="38"/>
        <v>1338.6483600000001</v>
      </c>
      <c r="H1038" s="3">
        <f t="shared" si="35"/>
        <v>0.58000000000174623</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126674.4</v>
      </c>
      <c r="D1039" s="2">
        <f>BILANCA!E34</f>
        <v>191766.05</v>
      </c>
      <c r="E1039" s="2">
        <v>0</v>
      </c>
      <c r="F1039" s="2">
        <v>0</v>
      </c>
      <c r="G1039" s="3">
        <f t="shared" si="38"/>
        <v>14795.988499999999</v>
      </c>
      <c r="H1039" s="3">
        <f t="shared" si="35"/>
        <v>0.4499999999825377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4280.22</v>
      </c>
      <c r="D1040" s="2">
        <f>BILANCA!E35</f>
        <v>4280.22</v>
      </c>
      <c r="E1040" s="2">
        <v>0</v>
      </c>
      <c r="F1040" s="2">
        <v>0</v>
      </c>
      <c r="G1040" s="3">
        <f t="shared" si="38"/>
        <v>385.21979999999996</v>
      </c>
      <c r="H1040" s="3">
        <f t="shared" si="35"/>
        <v>0.44000000000050932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4280.22</v>
      </c>
      <c r="D1042" s="2">
        <f>BILANCA!E37</f>
        <v>4280.22</v>
      </c>
      <c r="E1042" s="2">
        <v>0</v>
      </c>
      <c r="F1042" s="2">
        <v>0</v>
      </c>
      <c r="G1042" s="3">
        <f t="shared" si="38"/>
        <v>410.90111999999999</v>
      </c>
      <c r="H1042" s="3">
        <f t="shared" si="35"/>
        <v>0.44000000000050932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374765.85000000009</v>
      </c>
      <c r="D1050" s="2">
        <f>BILANCA!E45</f>
        <v>569860.49000000022</v>
      </c>
      <c r="E1050" s="2">
        <v>0</v>
      </c>
      <c r="F1050" s="2">
        <v>0</v>
      </c>
      <c r="G1050" s="3">
        <f t="shared" si="38"/>
        <v>60579.473200000022</v>
      </c>
      <c r="H1050" s="3">
        <f t="shared" si="35"/>
        <v>0.64000000013038516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81216.490000000005</v>
      </c>
      <c r="D1052" s="2">
        <f>BILANCA!E47</f>
        <v>82988.62</v>
      </c>
      <c r="E1052" s="2">
        <v>0</v>
      </c>
      <c r="F1052" s="2">
        <v>0</v>
      </c>
      <c r="G1052" s="3">
        <f t="shared" si="38"/>
        <v>10382.13666</v>
      </c>
      <c r="H1052" s="3">
        <f t="shared" si="35"/>
        <v>0.8700000000098953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2640594.7200000002</v>
      </c>
      <c r="D1053" s="2">
        <f>BILANCA!E48</f>
        <v>2909564.66</v>
      </c>
      <c r="E1053" s="2">
        <v>0</v>
      </c>
      <c r="F1053" s="2">
        <v>0</v>
      </c>
      <c r="G1053" s="3">
        <f t="shared" si="38"/>
        <v>363768.13371999998</v>
      </c>
      <c r="H1053" s="3">
        <f t="shared" si="35"/>
        <v>0.61999999964609742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14931.32</v>
      </c>
      <c r="D1054" s="2">
        <f>BILANCA!E49</f>
        <v>121969.55</v>
      </c>
      <c r="E1054" s="2">
        <v>0</v>
      </c>
      <c r="F1054" s="2">
        <v>0</v>
      </c>
      <c r="G1054" s="3">
        <f t="shared" si="38"/>
        <v>11390.298480000001</v>
      </c>
      <c r="H1054" s="3">
        <f t="shared" si="35"/>
        <v>0.76999999999679858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2361976.6800000002</v>
      </c>
      <c r="D1055" s="2">
        <f>BILANCA!E50</f>
        <v>2544662.34</v>
      </c>
      <c r="E1055" s="2">
        <v>0</v>
      </c>
      <c r="F1055" s="2">
        <v>0</v>
      </c>
      <c r="G1055" s="3">
        <f t="shared" si="38"/>
        <v>335308.5612</v>
      </c>
      <c r="H1055" s="3">
        <f t="shared" si="35"/>
        <v>0.65999999968335032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36934.29</v>
      </c>
      <c r="D1059" s="2">
        <f>BILANCA!E54</f>
        <v>57659.37</v>
      </c>
      <c r="E1059" s="2">
        <v>0</v>
      </c>
      <c r="F1059" s="2">
        <v>0</v>
      </c>
      <c r="G1059" s="3">
        <f t="shared" si="38"/>
        <v>7460.3984700000001</v>
      </c>
      <c r="H1059" s="3">
        <f t="shared" si="35"/>
        <v>0.66000000000349246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36934.29</v>
      </c>
      <c r="D1060" s="2">
        <f>BILANCA!E55</f>
        <v>57659.37</v>
      </c>
      <c r="E1060" s="2">
        <v>0</v>
      </c>
      <c r="F1060" s="2">
        <v>0</v>
      </c>
      <c r="G1060" s="3">
        <f t="shared" si="38"/>
        <v>7612.6515000000009</v>
      </c>
      <c r="H1060" s="3">
        <f t="shared" si="35"/>
        <v>0.66000000000349246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406937.16</v>
      </c>
      <c r="D1061" s="2">
        <f>BILANCA!E56</f>
        <v>8879432.3699999992</v>
      </c>
      <c r="E1061" s="2">
        <v>0</v>
      </c>
      <c r="F1061" s="2">
        <v>0</v>
      </c>
      <c r="G1061" s="3">
        <f t="shared" si="38"/>
        <v>926455.89689999982</v>
      </c>
      <c r="H1061" s="3">
        <f t="shared" si="35"/>
        <v>0.52999999915482476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406937.16</v>
      </c>
      <c r="D1062" s="2">
        <f>BILANCA!E57</f>
        <v>8879432.3699999992</v>
      </c>
      <c r="E1062" s="2">
        <v>0</v>
      </c>
      <c r="F1062" s="2">
        <v>0</v>
      </c>
      <c r="G1062" s="3">
        <f t="shared" si="38"/>
        <v>944621.69879999978</v>
      </c>
      <c r="H1062" s="3">
        <f t="shared" si="35"/>
        <v>0.52999999915482476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34074107.5</v>
      </c>
      <c r="D1074" s="2">
        <f>BILANCA!E69</f>
        <v>33683365.890000001</v>
      </c>
      <c r="E1074" s="2">
        <v>0</v>
      </c>
      <c r="F1074" s="2">
        <v>0</v>
      </c>
      <c r="G1074" s="3">
        <f t="shared" si="38"/>
        <v>6492213.71392</v>
      </c>
      <c r="H1074" s="3">
        <f t="shared" si="35"/>
        <v>0.60999999940395355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5999167.0700000003</v>
      </c>
      <c r="D1075" s="2">
        <f>BILANCA!E70</f>
        <v>4125734.14</v>
      </c>
      <c r="E1075" s="2">
        <v>0</v>
      </c>
      <c r="F1075" s="2">
        <v>0</v>
      </c>
      <c r="G1075" s="3">
        <f t="shared" si="38"/>
        <v>926291.29775000014</v>
      </c>
      <c r="H1075" s="3">
        <f t="shared" si="35"/>
        <v>0.21000000042840838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3498738.06</v>
      </c>
      <c r="D1076" s="2">
        <f>BILANCA!E71</f>
        <v>1570200.05</v>
      </c>
      <c r="E1076" s="2">
        <v>0</v>
      </c>
      <c r="F1076" s="2">
        <v>0</v>
      </c>
      <c r="G1076" s="3">
        <f t="shared" si="38"/>
        <v>438183.11856000003</v>
      </c>
      <c r="H1076" s="3">
        <f t="shared" si="35"/>
        <v>0.11000000010244548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3498738.06</v>
      </c>
      <c r="D1078" s="2">
        <f>BILANCA!E73</f>
        <v>1570200.05</v>
      </c>
      <c r="E1078" s="2">
        <v>0</v>
      </c>
      <c r="F1078" s="2">
        <v>0</v>
      </c>
      <c r="G1078" s="3">
        <f t="shared" si="38"/>
        <v>451461.39488000004</v>
      </c>
      <c r="H1078" s="3">
        <f t="shared" si="35"/>
        <v>0.11000000010244548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2500000</v>
      </c>
      <c r="D1081" s="2">
        <f>BILANCA!E76</f>
        <v>2555139.86</v>
      </c>
      <c r="E1081" s="2">
        <v>0</v>
      </c>
      <c r="F1081" s="2">
        <v>0</v>
      </c>
      <c r="G1081" s="3">
        <f t="shared" si="38"/>
        <v>540329.86011999997</v>
      </c>
      <c r="H1081" s="3">
        <f t="shared" si="35"/>
        <v>0.14000000013038516</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2500000</v>
      </c>
      <c r="D1083" s="2">
        <f>BILANCA!E78</f>
        <v>2555139.86</v>
      </c>
      <c r="E1083" s="2">
        <v>0</v>
      </c>
      <c r="F1083" s="2">
        <v>0</v>
      </c>
      <c r="G1083" s="3">
        <f t="shared" si="39"/>
        <v>555550.41955999995</v>
      </c>
      <c r="H1083" s="3">
        <f t="shared" si="40"/>
        <v>0.14000000013038516</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429.01</v>
      </c>
      <c r="D1085" s="2">
        <f>BILANCA!E80</f>
        <v>394.23</v>
      </c>
      <c r="E1085" s="2">
        <v>0</v>
      </c>
      <c r="F1085" s="2">
        <v>0</v>
      </c>
      <c r="G1085" s="3">
        <f t="shared" si="38"/>
        <v>91.310249999999996</v>
      </c>
      <c r="H1085" s="3">
        <f t="shared" si="35"/>
        <v>0.24000000000000909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2135.5300000000002</v>
      </c>
      <c r="D1087" s="2">
        <f>BILANCA!E82</f>
        <v>1145665.04</v>
      </c>
      <c r="E1087" s="2">
        <v>0</v>
      </c>
      <c r="F1087" s="2">
        <v>0</v>
      </c>
      <c r="G1087" s="3">
        <f t="shared" si="38"/>
        <v>176596.85196999999</v>
      </c>
      <c r="H1087" s="3">
        <f t="shared" si="35"/>
        <v>0.51000000003705281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1000</v>
      </c>
      <c r="E1088" s="2">
        <v>0</v>
      </c>
      <c r="F1088" s="2">
        <v>0</v>
      </c>
      <c r="G1088" s="3">
        <f t="shared" si="38"/>
        <v>156</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453.79</v>
      </c>
      <c r="E1090" s="2">
        <v>0</v>
      </c>
      <c r="F1090" s="2">
        <v>0</v>
      </c>
      <c r="G1090" s="3">
        <f t="shared" si="38"/>
        <v>72.606400000000008</v>
      </c>
      <c r="H1090" s="3">
        <f t="shared" si="35"/>
        <v>0.20999999999997954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2135.5300000000002</v>
      </c>
      <c r="D1092" s="2">
        <f>BILANCA!E87</f>
        <v>1144211.25</v>
      </c>
      <c r="E1092" s="2">
        <v>0</v>
      </c>
      <c r="F1092" s="2">
        <v>0</v>
      </c>
      <c r="G1092" s="3">
        <f t="shared" si="38"/>
        <v>187825.75846000001</v>
      </c>
      <c r="H1092" s="3">
        <f t="shared" si="35"/>
        <v>0.71999999999979991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26726734.460000001</v>
      </c>
      <c r="D1140" s="2">
        <f>BILANCA!E135</f>
        <v>26724080</v>
      </c>
      <c r="E1140" s="2">
        <v>0</v>
      </c>
      <c r="F1140" s="2">
        <v>0</v>
      </c>
      <c r="G1140" s="3">
        <f t="shared" si="38"/>
        <v>10422736.2798</v>
      </c>
      <c r="H1140" s="3">
        <f t="shared" si="41"/>
        <v>0.46000000089406967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26726734.460000001</v>
      </c>
      <c r="D1141" s="2">
        <f>BILANCA!E136</f>
        <v>26724080</v>
      </c>
      <c r="E1141" s="2">
        <v>0</v>
      </c>
      <c r="F1141" s="2">
        <v>0</v>
      </c>
      <c r="G1141" s="3">
        <f t="shared" si="38"/>
        <v>10502911.17426</v>
      </c>
      <c r="H1141" s="3">
        <f t="shared" si="41"/>
        <v>0.46000000089406967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26726734.460000001</v>
      </c>
      <c r="D1145" s="2">
        <f>BILANCA!E140</f>
        <v>26724080</v>
      </c>
      <c r="E1145" s="2">
        <v>0</v>
      </c>
      <c r="F1145" s="2">
        <v>0</v>
      </c>
      <c r="G1145" s="3">
        <f t="shared" si="38"/>
        <v>10823610.752100002</v>
      </c>
      <c r="H1145" s="3">
        <f t="shared" si="41"/>
        <v>0.46000000089406967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1296577.72</v>
      </c>
      <c r="D1152" s="2">
        <f>BILANCA!E147</f>
        <v>1676593.3599999999</v>
      </c>
      <c r="E1152" s="2">
        <v>0</v>
      </c>
      <c r="F1152" s="2">
        <v>0</v>
      </c>
      <c r="G1152" s="3">
        <f t="shared" si="38"/>
        <v>660266.55047999998</v>
      </c>
      <c r="H1152" s="3">
        <f t="shared" si="41"/>
        <v>0.63999999989755452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270019.08</v>
      </c>
      <c r="D1153" s="2">
        <f>BILANCA!E148</f>
        <v>410008.68</v>
      </c>
      <c r="E1153" s="2">
        <v>0</v>
      </c>
      <c r="F1153" s="2">
        <v>0</v>
      </c>
      <c r="G1153" s="3">
        <f t="shared" si="38"/>
        <v>155875.21091999998</v>
      </c>
      <c r="H1153" s="3">
        <f t="shared" si="41"/>
        <v>0.40000000002328306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323642.8</v>
      </c>
      <c r="E1155" s="2">
        <v>0</v>
      </c>
      <c r="F1155" s="2">
        <v>0</v>
      </c>
      <c r="G1155" s="3">
        <f t="shared" si="38"/>
        <v>93856.411999999997</v>
      </c>
      <c r="H1155" s="3">
        <f t="shared" si="41"/>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323642.8</v>
      </c>
      <c r="E1156" s="2">
        <v>0</v>
      </c>
      <c r="F1156" s="2">
        <v>0</v>
      </c>
      <c r="G1156" s="3">
        <f t="shared" si="38"/>
        <v>94503.697599999985</v>
      </c>
      <c r="H1156" s="3">
        <f t="shared" si="41"/>
        <v>0.20000000001164153</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264671.71999999997</v>
      </c>
      <c r="D1164" s="2">
        <f>BILANCA!E159</f>
        <v>267553.94</v>
      </c>
      <c r="E1164" s="2">
        <v>0</v>
      </c>
      <c r="F1164" s="2">
        <v>0</v>
      </c>
      <c r="G1164" s="3">
        <f t="shared" si="38"/>
        <v>123166.05839999999</v>
      </c>
      <c r="H1164" s="3">
        <f t="shared" si="41"/>
        <v>0.34000000002561137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1186638.83</v>
      </c>
      <c r="D1165" s="2">
        <f>BILANCA!E160</f>
        <v>1106748.79</v>
      </c>
      <c r="E1165" s="2">
        <v>0</v>
      </c>
      <c r="F1165" s="2">
        <v>0</v>
      </c>
      <c r="G1165" s="3">
        <f t="shared" si="38"/>
        <v>527021.14355000004</v>
      </c>
      <c r="H1165" s="3">
        <f t="shared" si="41"/>
        <v>0.37999999988824129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2.16</v>
      </c>
      <c r="D1166" s="2">
        <f>BILANCA!E161</f>
        <v>29.56</v>
      </c>
      <c r="E1166" s="2">
        <v>0</v>
      </c>
      <c r="F1166" s="2">
        <v>0</v>
      </c>
      <c r="G1166" s="3">
        <f t="shared" si="38"/>
        <v>9.5596799999999984</v>
      </c>
      <c r="H1166" s="3">
        <f t="shared" si="41"/>
        <v>0.60000000000000142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1830.98</v>
      </c>
      <c r="E1168" s="2">
        <v>0</v>
      </c>
      <c r="F1168" s="2">
        <v>0</v>
      </c>
      <c r="G1168" s="3">
        <f t="shared" si="38"/>
        <v>578.58968000000004</v>
      </c>
      <c r="H1168" s="3">
        <f t="shared" si="41"/>
        <v>1.999999999998181E-2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424754.07</v>
      </c>
      <c r="D1169" s="2">
        <f>BILANCA!E164</f>
        <v>433221.39</v>
      </c>
      <c r="E1169" s="2">
        <v>0</v>
      </c>
      <c r="F1169" s="2">
        <v>0</v>
      </c>
      <c r="G1169" s="3">
        <f t="shared" si="38"/>
        <v>205300.29915000001</v>
      </c>
      <c r="H1169" s="3">
        <f t="shared" si="41"/>
        <v>0.46000000002095476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49492.72</v>
      </c>
      <c r="D1170" s="2">
        <f>BILANCA!E165</f>
        <v>11293.35</v>
      </c>
      <c r="E1170" s="2">
        <v>0</v>
      </c>
      <c r="F1170" s="2">
        <v>0</v>
      </c>
      <c r="G1170" s="3">
        <f t="shared" si="38"/>
        <v>11532.707200000001</v>
      </c>
      <c r="H1170" s="3">
        <f t="shared" si="41"/>
        <v>0.62999999999919964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26440</v>
      </c>
      <c r="D1171" s="2">
        <f>BILANCA!E166</f>
        <v>6758</v>
      </c>
      <c r="E1171" s="2">
        <v>0</v>
      </c>
      <c r="F1171" s="2">
        <v>0</v>
      </c>
      <c r="G1171" s="3">
        <f t="shared" si="38"/>
        <v>6432.9160000000002</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29535.33</v>
      </c>
      <c r="D1172" s="2">
        <f>BILANCA!E167</f>
        <v>8238.59</v>
      </c>
      <c r="E1172" s="2">
        <v>0</v>
      </c>
      <c r="F1172" s="2">
        <v>0</v>
      </c>
      <c r="G1172" s="3">
        <f t="shared" si="38"/>
        <v>7454.0266200000005</v>
      </c>
      <c r="H1172" s="3">
        <f t="shared" si="41"/>
        <v>0.74000000000160071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6482.61</v>
      </c>
      <c r="D1175" s="2">
        <f>BILANCA!E170</f>
        <v>3703.24</v>
      </c>
      <c r="E1175" s="2">
        <v>0</v>
      </c>
      <c r="F1175" s="2">
        <v>0</v>
      </c>
      <c r="G1175" s="3">
        <f t="shared" si="38"/>
        <v>2291.69985</v>
      </c>
      <c r="H1175" s="3">
        <f t="shared" si="41"/>
        <v>0.63000000000010914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69289768.780000001</v>
      </c>
      <c r="D1180" s="2">
        <f>BILANCA!E176</f>
        <v>78956634.689999998</v>
      </c>
      <c r="E1180" s="2">
        <v>0</v>
      </c>
      <c r="F1180" s="2">
        <v>0</v>
      </c>
      <c r="G1180" s="3">
        <f t="shared" si="38"/>
        <v>38624516.487200007</v>
      </c>
      <c r="H1180" s="3">
        <f t="shared" si="41"/>
        <v>0.5300000011920929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4466131.09</v>
      </c>
      <c r="D1181" s="2">
        <f>BILANCA!E177</f>
        <v>9470849.8200000003</v>
      </c>
      <c r="E1181" s="2">
        <v>0</v>
      </c>
      <c r="F1181" s="2">
        <v>0</v>
      </c>
      <c r="G1181" s="3">
        <f t="shared" si="38"/>
        <v>4002739.0548300003</v>
      </c>
      <c r="H1181" s="3">
        <f t="shared" si="41"/>
        <v>0.26999999955296516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774710.08</v>
      </c>
      <c r="D1182" s="2">
        <f>BILANCA!E178</f>
        <v>924890.65</v>
      </c>
      <c r="E1182" s="2">
        <v>0</v>
      </c>
      <c r="F1182" s="2">
        <v>0</v>
      </c>
      <c r="G1182" s="3">
        <f t="shared" si="38"/>
        <v>451412.51735999994</v>
      </c>
      <c r="H1182" s="3">
        <f t="shared" si="41"/>
        <v>0.42999999993480742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78878.429999999993</v>
      </c>
      <c r="D1183" s="2">
        <f>BILANCA!E179</f>
        <v>80633.91</v>
      </c>
      <c r="E1183" s="2">
        <v>0</v>
      </c>
      <c r="F1183" s="2">
        <v>0</v>
      </c>
      <c r="G1183" s="3">
        <f t="shared" si="38"/>
        <v>41545.301249999997</v>
      </c>
      <c r="H1183" s="3">
        <f t="shared" si="41"/>
        <v>0.51999999998952262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506407.04</v>
      </c>
      <c r="D1184" s="2">
        <f>BILANCA!E180</f>
        <v>488952.84</v>
      </c>
      <c r="E1184" s="2">
        <v>0</v>
      </c>
      <c r="F1184" s="2">
        <v>0</v>
      </c>
      <c r="G1184" s="3">
        <f t="shared" si="38"/>
        <v>258270.41327999998</v>
      </c>
      <c r="H1184" s="3">
        <f t="shared" si="41"/>
        <v>0.19999999995343387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93.75</v>
      </c>
      <c r="D1185" s="2">
        <f>BILANCA!E181</f>
        <v>9979.2100000000009</v>
      </c>
      <c r="E1185" s="2">
        <v>0</v>
      </c>
      <c r="F1185" s="2">
        <v>0</v>
      </c>
      <c r="G1185" s="3">
        <f t="shared" si="38"/>
        <v>3509.1297500000001</v>
      </c>
      <c r="H1185" s="3">
        <f t="shared" si="41"/>
        <v>0.46000000000094587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7809.6</v>
      </c>
      <c r="E1187" s="2">
        <v>0</v>
      </c>
      <c r="F1187" s="2">
        <v>0</v>
      </c>
      <c r="G1187" s="3">
        <f t="shared" si="38"/>
        <v>2764.5983999999999</v>
      </c>
      <c r="H1187" s="3">
        <f t="shared" si="41"/>
        <v>0.3999999999996362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93.75</v>
      </c>
      <c r="D1188" s="2">
        <f>BILANCA!E184</f>
        <v>2169.61</v>
      </c>
      <c r="E1188" s="2">
        <v>0</v>
      </c>
      <c r="F1188" s="2">
        <v>0</v>
      </c>
      <c r="G1188" s="3">
        <f t="shared" si="38"/>
        <v>789.06866000000002</v>
      </c>
      <c r="H1188" s="3">
        <f t="shared" si="41"/>
        <v>0.63999999999987267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46473.7</v>
      </c>
      <c r="D1189" s="2">
        <f>BILANCA!E185</f>
        <v>105286.54</v>
      </c>
      <c r="E1189" s="2">
        <v>0</v>
      </c>
      <c r="F1189" s="2">
        <v>0</v>
      </c>
      <c r="G1189" s="3">
        <f t="shared" si="38"/>
        <v>46011.373619999998</v>
      </c>
      <c r="H1189" s="3">
        <f t="shared" si="41"/>
        <v>0.76000000000931323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2629.03</v>
      </c>
      <c r="E1190" s="2">
        <v>0</v>
      </c>
      <c r="F1190" s="2">
        <v>0</v>
      </c>
      <c r="G1190" s="3">
        <f>B1190/1000*C1190+B1190/500*D1190</f>
        <v>946.45080000000007</v>
      </c>
      <c r="H1190" s="3">
        <f>ABS(C1190-ROUND(C1190,0))+ABS(D1190-ROUND(D1190,0))</f>
        <v>3.0000000000200089E-2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2629.03</v>
      </c>
      <c r="E1194" s="2">
        <v>0</v>
      </c>
      <c r="F1194" s="2">
        <v>0</v>
      </c>
      <c r="G1194" s="3">
        <f t="shared" si="42"/>
        <v>967.48304000000007</v>
      </c>
      <c r="H1194" s="3">
        <f t="shared" si="43"/>
        <v>3.0000000000200089E-2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12400.85</v>
      </c>
      <c r="D1198" s="2">
        <f>BILANCA!E194</f>
        <v>7497.31</v>
      </c>
      <c r="E1198" s="2">
        <v>0</v>
      </c>
      <c r="F1198" s="2">
        <v>0</v>
      </c>
      <c r="G1198" s="3">
        <f t="shared" si="38"/>
        <v>5150.34836</v>
      </c>
      <c r="H1198" s="3">
        <f t="shared" si="41"/>
        <v>0.46000000000003638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32427.32</v>
      </c>
      <c r="D1199" s="2">
        <f>BILANCA!E195</f>
        <v>4780</v>
      </c>
      <c r="E1199" s="2">
        <v>0</v>
      </c>
      <c r="F1199" s="2">
        <v>0</v>
      </c>
      <c r="G1199" s="3">
        <f t="shared" si="38"/>
        <v>7935.6034799999998</v>
      </c>
      <c r="H1199" s="3">
        <f t="shared" si="41"/>
        <v>0.31999999999970896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98028.99</v>
      </c>
      <c r="D1200" s="2">
        <f>BILANCA!E196</f>
        <v>225131.81</v>
      </c>
      <c r="E1200" s="2">
        <v>0</v>
      </c>
      <c r="F1200" s="2">
        <v>0</v>
      </c>
      <c r="G1200" s="3">
        <f t="shared" si="38"/>
        <v>104175.5959</v>
      </c>
      <c r="H1200" s="3">
        <f t="shared" si="41"/>
        <v>0.19999999999708962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150522.63</v>
      </c>
      <c r="D1201" s="2">
        <f>BILANCA!E197</f>
        <v>654667.74</v>
      </c>
      <c r="E1201" s="2">
        <v>0</v>
      </c>
      <c r="F1201" s="2">
        <v>0</v>
      </c>
      <c r="G1201" s="3">
        <f t="shared" si="38"/>
        <v>278832.89900999999</v>
      </c>
      <c r="H1201" s="3">
        <f t="shared" si="41"/>
        <v>0.63000000000465661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150522.63</v>
      </c>
      <c r="D1203" s="2">
        <f>BILANCA!E199</f>
        <v>654667.74</v>
      </c>
      <c r="E1203" s="2">
        <v>0</v>
      </c>
      <c r="F1203" s="2">
        <v>0</v>
      </c>
      <c r="G1203" s="3">
        <f t="shared" si="44"/>
        <v>281752.61523</v>
      </c>
      <c r="H1203" s="3">
        <f t="shared" si="45"/>
        <v>0.63000000000465661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3264279.6799999997</v>
      </c>
      <c r="D1223" s="2">
        <f>BILANCA!E219</f>
        <v>5349824.46</v>
      </c>
      <c r="E1223" s="2">
        <v>0</v>
      </c>
      <c r="F1223" s="2">
        <v>0</v>
      </c>
      <c r="G1223" s="3">
        <f t="shared" si="38"/>
        <v>2974316.7917999998</v>
      </c>
      <c r="H1223" s="3">
        <f t="shared" si="41"/>
        <v>0.78000000026077032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3264279.6799999997</v>
      </c>
      <c r="D1224" s="2">
        <f>BILANCA!E220</f>
        <v>5349824.46</v>
      </c>
      <c r="E1224" s="2">
        <v>0</v>
      </c>
      <c r="F1224" s="2">
        <v>0</v>
      </c>
      <c r="G1224" s="3">
        <f t="shared" si="38"/>
        <v>2988280.7204</v>
      </c>
      <c r="H1224" s="3">
        <f t="shared" si="41"/>
        <v>0.78000000026077032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1712970.91</v>
      </c>
      <c r="D1227" s="2">
        <f>BILANCA!E223</f>
        <v>4017744.93</v>
      </c>
      <c r="E1227" s="2">
        <v>0</v>
      </c>
      <c r="F1227" s="2">
        <v>0</v>
      </c>
      <c r="G1227" s="3">
        <f t="shared" si="38"/>
        <v>2115415.98709</v>
      </c>
      <c r="H1227" s="3">
        <f t="shared" si="41"/>
        <v>0.15999999991618097</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219229.24</v>
      </c>
      <c r="D1229" s="2">
        <f>BILANCA!E225</f>
        <v>0</v>
      </c>
      <c r="E1229" s="2">
        <v>0</v>
      </c>
      <c r="F1229" s="2">
        <v>0</v>
      </c>
      <c r="G1229" s="3">
        <f t="shared" si="38"/>
        <v>48011.203559999994</v>
      </c>
      <c r="H1229" s="3">
        <f t="shared" si="41"/>
        <v>0.23999999999068677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1332079.53</v>
      </c>
      <c r="D1234" s="2">
        <f>BILANCA!E230</f>
        <v>1332079.53</v>
      </c>
      <c r="E1234" s="2">
        <v>0</v>
      </c>
      <c r="F1234" s="2">
        <v>0</v>
      </c>
      <c r="G1234" s="3">
        <f t="shared" si="38"/>
        <v>895157.44416000007</v>
      </c>
      <c r="H1234" s="3">
        <f t="shared" si="41"/>
        <v>0.93999999994412065</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254496.87</v>
      </c>
      <c r="D1251" s="2">
        <f>BILANCA!E247</f>
        <v>2531214.31</v>
      </c>
      <c r="E1251" s="2">
        <v>0</v>
      </c>
      <c r="F1251" s="2">
        <v>0</v>
      </c>
      <c r="G1251" s="3">
        <f>B1251/1000*C1251+B1251/500*D1251</f>
        <v>1281379.0430900001</v>
      </c>
      <c r="H1251" s="3">
        <f>ABS(C1251-ROUND(C1251,0))+ABS(D1251-ROUND(D1251,0))</f>
        <v>0.44000000006053597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22121.83</v>
      </c>
      <c r="D1252" s="2">
        <f>BILANCA!E248</f>
        <v>10252.66</v>
      </c>
      <c r="E1252" s="2">
        <v>0</v>
      </c>
      <c r="F1252" s="2">
        <v>0</v>
      </c>
      <c r="G1252" s="3">
        <f t="shared" si="38"/>
        <v>10315.7703</v>
      </c>
      <c r="H1252" s="3">
        <f t="shared" si="41"/>
        <v>0.50999999999839929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22121.83</v>
      </c>
      <c r="D1254" s="2">
        <f>BILANCA!E250</f>
        <v>10252.66</v>
      </c>
      <c r="E1254" s="2">
        <v>0</v>
      </c>
      <c r="F1254" s="2">
        <v>0</v>
      </c>
      <c r="G1254" s="3">
        <f t="shared" si="38"/>
        <v>10401.024600000001</v>
      </c>
      <c r="H1254" s="3">
        <f t="shared" si="41"/>
        <v>0.50999999999839929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64823637.690000005</v>
      </c>
      <c r="D1255" s="2">
        <f>BILANCA!E251</f>
        <v>69485784.86999999</v>
      </c>
      <c r="E1255" s="2">
        <v>0</v>
      </c>
      <c r="F1255" s="2">
        <v>0</v>
      </c>
      <c r="G1255" s="3">
        <f t="shared" si="38"/>
        <v>49929825.820349991</v>
      </c>
      <c r="H1255" s="3">
        <f t="shared" si="41"/>
        <v>0.44000000506639481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61178116.060000002</v>
      </c>
      <c r="D1256" s="2">
        <f>BILANCA!E252</f>
        <v>66648524.339999996</v>
      </c>
      <c r="E1256" s="2">
        <v>0</v>
      </c>
      <c r="F1256" s="2">
        <v>0</v>
      </c>
      <c r="G1256" s="3">
        <f t="shared" si="38"/>
        <v>47840890.526040003</v>
      </c>
      <c r="H1256" s="3">
        <f t="shared" si="41"/>
        <v>0.39999999850988388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64442395.740000002</v>
      </c>
      <c r="D1257" s="2">
        <f>BILANCA!E253</f>
        <v>71998348.799999997</v>
      </c>
      <c r="E1257" s="2">
        <v>0</v>
      </c>
      <c r="F1257" s="2">
        <v>0</v>
      </c>
      <c r="G1257" s="3">
        <f t="shared" si="38"/>
        <v>51484456.054980002</v>
      </c>
      <c r="H1257" s="3">
        <f t="shared" si="41"/>
        <v>0.46000000089406967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3264279.68</v>
      </c>
      <c r="D1258" s="2">
        <f>BILANCA!E254</f>
        <v>5349824.46</v>
      </c>
      <c r="E1258" s="2">
        <v>0</v>
      </c>
      <c r="F1258" s="2">
        <v>0</v>
      </c>
      <c r="G1258" s="3">
        <f t="shared" si="38"/>
        <v>3463054.2927999999</v>
      </c>
      <c r="H1258" s="3">
        <f t="shared" si="41"/>
        <v>0.77999999979510903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2314003.0299999998</v>
      </c>
      <c r="D1259" s="2">
        <f>BILANCA!E255</f>
        <v>1161592.3200000003</v>
      </c>
      <c r="E1259" s="2">
        <v>0</v>
      </c>
      <c r="F1259" s="2">
        <v>0</v>
      </c>
      <c r="G1259" s="3">
        <f t="shared" si="38"/>
        <v>1154659.7298300001</v>
      </c>
      <c r="H1259" s="3">
        <f t="shared" si="41"/>
        <v>0.35000000009313226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2314003.0299999998</v>
      </c>
      <c r="D1260" s="2">
        <f>BILANCA!E256</f>
        <v>7974928.1400000006</v>
      </c>
      <c r="E1260" s="2">
        <v>0</v>
      </c>
      <c r="F1260" s="2">
        <v>0</v>
      </c>
      <c r="G1260" s="3">
        <f t="shared" si="38"/>
        <v>4565964.8275000006</v>
      </c>
      <c r="H1260" s="3">
        <f t="shared" si="41"/>
        <v>0.17000000039115548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2314003.0299999998</v>
      </c>
      <c r="D1261" s="2">
        <f>BILANCA!E257</f>
        <v>3390383.36</v>
      </c>
      <c r="E1261" s="2">
        <v>0</v>
      </c>
      <c r="F1261" s="2">
        <v>0</v>
      </c>
      <c r="G1261" s="3">
        <f t="shared" si="38"/>
        <v>2282787.20725</v>
      </c>
      <c r="H1261" s="3">
        <f t="shared" si="41"/>
        <v>0.38999999966472387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4584544.78</v>
      </c>
      <c r="E1263" s="2">
        <v>0</v>
      </c>
      <c r="F1263" s="2">
        <v>0</v>
      </c>
      <c r="G1263" s="3">
        <f t="shared" si="38"/>
        <v>2319779.6586800003</v>
      </c>
      <c r="H1263" s="3">
        <f t="shared" si="41"/>
        <v>0.21999999973922968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6813335.8200000003</v>
      </c>
      <c r="E1264" s="2">
        <v>0</v>
      </c>
      <c r="F1264" s="2">
        <v>0</v>
      </c>
      <c r="G1264" s="3">
        <f t="shared" si="38"/>
        <v>3461174.59656</v>
      </c>
      <c r="H1264" s="3">
        <f t="shared" si="41"/>
        <v>0.17999999970197678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6813335.8200000003</v>
      </c>
      <c r="E1266" s="2">
        <v>0</v>
      </c>
      <c r="F1266" s="2">
        <v>0</v>
      </c>
      <c r="G1266" s="3">
        <f t="shared" si="38"/>
        <v>3488427.9398400001</v>
      </c>
      <c r="H1266" s="3">
        <f t="shared" si="41"/>
        <v>0.17999999970197678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2629.03</v>
      </c>
      <c r="E1268" s="2">
        <v>0</v>
      </c>
      <c r="F1268" s="2">
        <v>0</v>
      </c>
      <c r="G1268" s="3">
        <f>B1268/1000*C1268+B1268/500*D1268</f>
        <v>1356.5794800000001</v>
      </c>
      <c r="H1268" s="3">
        <f>ABS(C1268-ROUND(C1268,0))+ABS(D1268-ROUND(D1268,0))</f>
        <v>3.0000000000200089E-2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2629.03</v>
      </c>
      <c r="E1275" s="2">
        <v>0</v>
      </c>
      <c r="F1275" s="2">
        <v>0</v>
      </c>
      <c r="G1275" s="3">
        <f t="shared" si="46"/>
        <v>1393.3859000000002</v>
      </c>
      <c r="H1275" s="3">
        <f t="shared" si="47"/>
        <v>3.0000000000200089E-2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1282025.8799999999</v>
      </c>
      <c r="D1278" s="2">
        <f>BILANCA!E274</f>
        <v>1667003.8900000001</v>
      </c>
      <c r="E1278" s="2">
        <v>0</v>
      </c>
      <c r="F1278" s="2">
        <v>0</v>
      </c>
      <c r="G1278" s="3">
        <f t="shared" si="38"/>
        <v>1237097.0208800002</v>
      </c>
      <c r="H1278" s="3">
        <f t="shared" si="41"/>
        <v>0.22999999998137355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163635.12</v>
      </c>
      <c r="D1279" s="2">
        <f>BILANCA!E275</f>
        <v>342424.57</v>
      </c>
      <c r="E1279" s="2">
        <v>0</v>
      </c>
      <c r="F1279" s="2">
        <v>0</v>
      </c>
      <c r="G1279" s="3">
        <f t="shared" ref="G1279:G1294" si="48">B1279/1000*C1279+B1279/500*D1279</f>
        <v>228242.26594000001</v>
      </c>
      <c r="H1279" s="3">
        <f t="shared" ref="H1279:H1294" si="49">ABS(C1279-ROUND(C1279,0))+ABS(D1279-ROUND(D1279,0))</f>
        <v>0.54999999998835847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323642.8</v>
      </c>
      <c r="E1281" s="2">
        <v>0</v>
      </c>
      <c r="F1281" s="2">
        <v>0</v>
      </c>
      <c r="G1281" s="3">
        <f t="shared" si="48"/>
        <v>175414.3976</v>
      </c>
      <c r="H1281" s="3">
        <f t="shared" si="49"/>
        <v>0.20000000001164153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323642.8</v>
      </c>
      <c r="E1282" s="2">
        <v>0</v>
      </c>
      <c r="F1282" s="2">
        <v>0</v>
      </c>
      <c r="G1282" s="3">
        <f t="shared" si="48"/>
        <v>176061.6832</v>
      </c>
      <c r="H1282" s="3">
        <f t="shared" si="49"/>
        <v>0.20000000001164153</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186093.86</v>
      </c>
      <c r="D1290" s="2">
        <f>BILANCA!E286</f>
        <v>157028.4</v>
      </c>
      <c r="E1290" s="2">
        <v>0</v>
      </c>
      <c r="F1290" s="2">
        <v>0</v>
      </c>
      <c r="G1290" s="3">
        <f t="shared" si="48"/>
        <v>140042.18480000002</v>
      </c>
      <c r="H1290" s="3">
        <f t="shared" si="49"/>
        <v>0.54000000000814907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932294.74</v>
      </c>
      <c r="D1291" s="2">
        <f>BILANCA!E287</f>
        <v>842417.18</v>
      </c>
      <c r="E1291" s="2">
        <v>0</v>
      </c>
      <c r="F1291" s="2">
        <v>0</v>
      </c>
      <c r="G1291" s="3">
        <f t="shared" si="48"/>
        <v>735413.27710000006</v>
      </c>
      <c r="H1291" s="3">
        <f t="shared" si="49"/>
        <v>0.44000000006053597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2.16</v>
      </c>
      <c r="D1292" s="2">
        <f>BILANCA!E288</f>
        <v>26.16</v>
      </c>
      <c r="E1292" s="2">
        <v>0</v>
      </c>
      <c r="F1292" s="2">
        <v>0</v>
      </c>
      <c r="G1292" s="3">
        <f t="shared" si="48"/>
        <v>15.36336</v>
      </c>
      <c r="H1292" s="3">
        <f t="shared" si="49"/>
        <v>0.32000000000000028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1464.78</v>
      </c>
      <c r="E1294" s="2">
        <v>0</v>
      </c>
      <c r="F1294" s="2">
        <v>0</v>
      </c>
      <c r="G1294" s="3">
        <f t="shared" si="48"/>
        <v>831.9950399999999</v>
      </c>
      <c r="H1294" s="3">
        <f t="shared" si="49"/>
        <v>0.22000000000002728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49492.72</v>
      </c>
      <c r="D1295" s="2">
        <f>BILANCA!E291</f>
        <v>11293.35</v>
      </c>
      <c r="E1295" s="2">
        <v>0</v>
      </c>
      <c r="F1295" s="2">
        <v>0</v>
      </c>
      <c r="G1295" s="3">
        <f t="shared" si="38"/>
        <v>20542.634699999999</v>
      </c>
      <c r="H1295" s="3">
        <f t="shared" si="41"/>
        <v>0.62999999999919964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26440</v>
      </c>
      <c r="D1296" s="2">
        <f>BILANCA!E292</f>
        <v>6758</v>
      </c>
      <c r="E1296" s="2">
        <v>0</v>
      </c>
      <c r="F1296" s="2">
        <v>0</v>
      </c>
      <c r="G1296" s="3">
        <f t="shared" ref="G1296:G1299" si="50">B1296/1000*C1296+B1296/500*D1296</f>
        <v>11427.415999999999</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23052.720000000001</v>
      </c>
      <c r="D1297" s="2">
        <f>BILANCA!E293</f>
        <v>4535.3500000000004</v>
      </c>
      <c r="E1297" s="2">
        <v>0</v>
      </c>
      <c r="F1297" s="2">
        <v>0</v>
      </c>
      <c r="G1297" s="3">
        <f t="shared" si="50"/>
        <v>9219.4215399999994</v>
      </c>
      <c r="H1297" s="3">
        <f t="shared" si="51"/>
        <v>0.62999999999919964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3458846.45</v>
      </c>
      <c r="D1301" s="2">
        <f>BILANCA!E297</f>
        <v>59590361.25</v>
      </c>
      <c r="E1301" s="2">
        <v>0</v>
      </c>
      <c r="F1301" s="2">
        <v>0</v>
      </c>
      <c r="G1301" s="3">
        <f t="shared" si="38"/>
        <v>35688114.564449996</v>
      </c>
      <c r="H1301" s="3">
        <f t="shared" si="41"/>
        <v>0.70000000018626451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3458846.45</v>
      </c>
      <c r="D1302" s="2">
        <f>BILANCA!E298</f>
        <v>59590361.25</v>
      </c>
      <c r="E1302" s="2">
        <v>0</v>
      </c>
      <c r="F1302" s="2">
        <v>0</v>
      </c>
      <c r="G1302" s="3">
        <f t="shared" si="38"/>
        <v>35810754.133400001</v>
      </c>
      <c r="H1302" s="3">
        <f t="shared" si="41"/>
        <v>0.70000000018626451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1166783.8400000001</v>
      </c>
      <c r="D1305" s="2">
        <f>BILANCA!E302</f>
        <v>908014.82</v>
      </c>
      <c r="E1305" s="2">
        <v>0</v>
      </c>
      <c r="F1305" s="2">
        <v>0</v>
      </c>
      <c r="G1305" s="3">
        <f t="shared" si="38"/>
        <v>879929.97659999994</v>
      </c>
      <c r="H1305" s="3">
        <f t="shared" si="41"/>
        <v>0.33999999996740371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554547.94999999995</v>
      </c>
      <c r="D1306" s="2">
        <f>BILANCA!E303</f>
        <v>1201799.93</v>
      </c>
      <c r="E1306" s="2">
        <v>0</v>
      </c>
      <c r="F1306" s="2">
        <v>0</v>
      </c>
      <c r="G1306" s="3">
        <f t="shared" si="38"/>
        <v>875611.7517599999</v>
      </c>
      <c r="H1306" s="3">
        <f t="shared" si="41"/>
        <v>0.12000000011175871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28528.48</v>
      </c>
      <c r="D1308" s="2">
        <f>BILANCA!E305</f>
        <v>14694.11</v>
      </c>
      <c r="E1308" s="2">
        <v>0</v>
      </c>
      <c r="F1308" s="2">
        <v>0</v>
      </c>
      <c r="G1308" s="3">
        <f t="shared" ref="G1308:G1581" si="52">B1308/1000*C1308+B1308/500*D1308</f>
        <v>17259.176599999999</v>
      </c>
      <c r="H1308" s="3">
        <f t="shared" si="41"/>
        <v>0.59000000000014552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27446.85</v>
      </c>
      <c r="D1309" s="2">
        <f>BILANCA!E306</f>
        <v>302.48</v>
      </c>
      <c r="E1309" s="2">
        <v>0</v>
      </c>
      <c r="F1309" s="2">
        <v>0</v>
      </c>
      <c r="G1309" s="3">
        <f t="shared" si="52"/>
        <v>8387.4911900000006</v>
      </c>
      <c r="H1309" s="3">
        <f t="shared" si="41"/>
        <v>0.63000000000147338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309.14</v>
      </c>
      <c r="D1311" s="2">
        <f>BILANCA!E308</f>
        <v>930.54</v>
      </c>
      <c r="E1311" s="2">
        <v>0</v>
      </c>
      <c r="F1311" s="2">
        <v>0</v>
      </c>
      <c r="G1311" s="3">
        <f t="shared" si="52"/>
        <v>653.23622</v>
      </c>
      <c r="H1311" s="3">
        <f t="shared" si="41"/>
        <v>0.60000000000002274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1143074.31</v>
      </c>
      <c r="E1313" s="2">
        <v>0</v>
      </c>
      <c r="F1313" s="2">
        <v>0</v>
      </c>
      <c r="G1313" s="3">
        <f t="shared" si="52"/>
        <v>692703.03185999999</v>
      </c>
      <c r="H1313" s="3">
        <f t="shared" si="41"/>
        <v>0.31000000005587935</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90.27</v>
      </c>
      <c r="D1314" s="2">
        <f>BILANCA!E311</f>
        <v>206.4</v>
      </c>
      <c r="E1314" s="2">
        <v>0</v>
      </c>
      <c r="F1314" s="2">
        <v>0</v>
      </c>
      <c r="G1314" s="3">
        <f t="shared" si="52"/>
        <v>152.93328</v>
      </c>
      <c r="H1314" s="3">
        <f t="shared" si="41"/>
        <v>0.67000000000000171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1736.12</v>
      </c>
      <c r="D1316" s="2">
        <f>BILANCA!E313</f>
        <v>0</v>
      </c>
      <c r="E1316" s="2">
        <v>0</v>
      </c>
      <c r="F1316" s="2">
        <v>0</v>
      </c>
      <c r="G1316" s="3">
        <f t="shared" ref="G1316:G1325" si="53">B1316/1000*C1316+B1316/500*D1316</f>
        <v>531.25271999999995</v>
      </c>
      <c r="H1316" s="3">
        <f t="shared" ref="H1316:H1325" si="54">ABS(C1316-ROUND(C1316,0))+ABS(D1316-ROUND(D1316,0))</f>
        <v>0.11999999999989086</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88981.9</v>
      </c>
      <c r="D1339" s="2">
        <f>BILANCA!E336</f>
        <v>27156.38</v>
      </c>
      <c r="E1339" s="2">
        <v>0</v>
      </c>
      <c r="F1339" s="2">
        <v>0</v>
      </c>
      <c r="G1339" s="3">
        <f t="shared" si="52"/>
        <v>47143.943140000003</v>
      </c>
      <c r="H1339" s="3">
        <f t="shared" si="41"/>
        <v>0.4800000000068394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685728.18</v>
      </c>
      <c r="D1340" s="2">
        <f>BILANCA!E337</f>
        <v>897734.27</v>
      </c>
      <c r="E1340" s="2">
        <v>0</v>
      </c>
      <c r="F1340" s="2">
        <v>0</v>
      </c>
      <c r="G1340" s="3">
        <f t="shared" si="52"/>
        <v>818794.91760000004</v>
      </c>
      <c r="H1340" s="3">
        <f t="shared" si="41"/>
        <v>0.45000000006984919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120610.63</v>
      </c>
      <c r="D1341" s="2">
        <f>BILANCA!E338</f>
        <v>3217.25</v>
      </c>
      <c r="E1341" s="2">
        <v>0</v>
      </c>
      <c r="F1341" s="2">
        <v>0</v>
      </c>
      <c r="G1341" s="3">
        <f t="shared" si="52"/>
        <v>42051.938030000005</v>
      </c>
      <c r="H1341" s="3">
        <f t="shared" si="41"/>
        <v>0.61999999999534339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29912</v>
      </c>
      <c r="D1342" s="2">
        <f>BILANCA!E339</f>
        <v>651450.49</v>
      </c>
      <c r="E1342" s="2">
        <v>0</v>
      </c>
      <c r="F1342" s="2">
        <v>0</v>
      </c>
      <c r="G1342" s="3">
        <f t="shared" si="52"/>
        <v>442493.90935999999</v>
      </c>
      <c r="H1342" s="3">
        <f t="shared" si="41"/>
        <v>0.48999999999068677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3264279.68</v>
      </c>
      <c r="D1346" s="2">
        <f>BILANCA!E343</f>
        <v>5349824.46</v>
      </c>
      <c r="E1346" s="2">
        <v>0</v>
      </c>
      <c r="F1346" s="2">
        <v>0</v>
      </c>
      <c r="G1346" s="3">
        <f t="shared" si="52"/>
        <v>4691880.0096000005</v>
      </c>
      <c r="H1346" s="3">
        <f t="shared" si="41"/>
        <v>0.77999999979510903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38269.78</v>
      </c>
      <c r="D1347" s="2">
        <f>BILANCA!E344</f>
        <v>0</v>
      </c>
      <c r="E1347" s="2">
        <v>0</v>
      </c>
      <c r="F1347" s="2">
        <v>0</v>
      </c>
      <c r="G1347" s="3">
        <f t="shared" si="52"/>
        <v>12896.915860000001</v>
      </c>
      <c r="H1347" s="3">
        <f t="shared" si="41"/>
        <v>0.22000000000116415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5972.53</v>
      </c>
      <c r="D1369" s="2">
        <f>BILANCA!E366</f>
        <v>5972.53</v>
      </c>
      <c r="E1369" s="2">
        <v>0</v>
      </c>
      <c r="F1369" s="2">
        <v>0</v>
      </c>
      <c r="G1369" s="3">
        <f t="shared" si="57"/>
        <v>6432.4148100000002</v>
      </c>
      <c r="H1369" s="3">
        <f t="shared" si="58"/>
        <v>0.94000000000050932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19908.419999999998</v>
      </c>
      <c r="D1370" s="2">
        <f>BILANCA!E367</f>
        <v>32124.79</v>
      </c>
      <c r="E1370" s="2">
        <v>0</v>
      </c>
      <c r="F1370" s="2">
        <v>0</v>
      </c>
      <c r="G1370" s="3">
        <f t="shared" si="57"/>
        <v>30296.879999999997</v>
      </c>
      <c r="H1370" s="3">
        <f t="shared" si="58"/>
        <v>0.62999999999738066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41959.12</v>
      </c>
      <c r="D1371" s="2">
        <f>BILANCA!E368</f>
        <v>32476.45</v>
      </c>
      <c r="E1371" s="2">
        <v>0</v>
      </c>
      <c r="F1371" s="2">
        <v>0</v>
      </c>
      <c r="G1371" s="3">
        <f t="shared" si="57"/>
        <v>38595.239220000003</v>
      </c>
      <c r="H1371" s="3">
        <f t="shared" si="58"/>
        <v>0.57000000000334694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186656.8</v>
      </c>
      <c r="D1372" s="2">
        <f>BILANCA!E369</f>
        <v>229365.59</v>
      </c>
      <c r="E1372" s="2">
        <v>0</v>
      </c>
      <c r="F1372" s="2">
        <v>0</v>
      </c>
      <c r="G1372" s="3">
        <f t="shared" ref="G1372:G1389" si="59">B1372/1000*C1372+B1372/500*D1372</f>
        <v>233630.44876</v>
      </c>
      <c r="H1372" s="3">
        <f t="shared" ref="H1372:H1389" si="60">ABS(C1372-ROUND(C1372,0))+ABS(D1372-ROUND(D1372,0))</f>
        <v>0.61000000001513399</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2231274.9500000002</v>
      </c>
      <c r="E1375" s="2">
        <v>0</v>
      </c>
      <c r="F1375" s="2">
        <v>0</v>
      </c>
      <c r="G1375" s="3">
        <f t="shared" si="59"/>
        <v>1628830.7135000001</v>
      </c>
      <c r="H1375" s="3">
        <f t="shared" si="60"/>
        <v>4.9999999813735485E-2</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360691.77</v>
      </c>
      <c r="E1384" s="2">
        <v>0</v>
      </c>
      <c r="F1384" s="2">
        <v>0</v>
      </c>
      <c r="G1384" s="3">
        <f t="shared" si="59"/>
        <v>269797.44396</v>
      </c>
      <c r="H1384" s="3">
        <f t="shared" si="60"/>
        <v>0.22999999998137355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2500000</v>
      </c>
      <c r="E1386" s="2">
        <v>0</v>
      </c>
      <c r="F1386" s="2">
        <v>0</v>
      </c>
      <c r="G1386" s="3">
        <f t="shared" si="59"/>
        <v>1880000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99.98</v>
      </c>
      <c r="E1387" s="2">
        <v>0</v>
      </c>
      <c r="F1387" s="2">
        <v>0</v>
      </c>
      <c r="G1387" s="3">
        <f t="shared" si="59"/>
        <v>75.384920000000008</v>
      </c>
      <c r="H1387" s="3">
        <f t="shared" si="60"/>
        <v>1.9999999999996021E-2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229948.61</v>
      </c>
      <c r="D1390" s="2">
        <f>BILANCA!E387</f>
        <v>229948.61</v>
      </c>
      <c r="E1390" s="2">
        <v>0</v>
      </c>
      <c r="F1390" s="2">
        <v>0</v>
      </c>
      <c r="G1390" s="3">
        <f t="shared" ref="G1390:G1399" si="61">B1390/1000*C1390+B1390/500*D1390</f>
        <v>262141.4154</v>
      </c>
      <c r="H1390" s="3">
        <f t="shared" ref="H1390:H1399" si="62">ABS(C1390-ROUND(C1390,0))+ABS(D1390-ROUND(D1390,0))</f>
        <v>0.78000000002793968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340868.06</v>
      </c>
      <c r="D1392" s="2">
        <f>BILANCA!E389</f>
        <v>643283.49</v>
      </c>
      <c r="E1392" s="2">
        <v>0</v>
      </c>
      <c r="F1392" s="2">
        <v>0</v>
      </c>
      <c r="G1392" s="3">
        <f t="shared" si="61"/>
        <v>621680.18527999998</v>
      </c>
      <c r="H1392" s="3">
        <f t="shared" si="62"/>
        <v>0.54999999998835847</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2329983.77</v>
      </c>
      <c r="D1394" s="2">
        <f>BILANCA!E391</f>
        <v>27911547.219999999</v>
      </c>
      <c r="E1394" s="2">
        <v>0</v>
      </c>
      <c r="F1394" s="2">
        <v>0</v>
      </c>
      <c r="G1394" s="3">
        <f t="shared" si="61"/>
        <v>22330782.032639999</v>
      </c>
      <c r="H1394" s="3">
        <f t="shared" si="62"/>
        <v>0.44999999878928065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154091.18</v>
      </c>
      <c r="D1395" s="2">
        <f>BILANCA!E392</f>
        <v>170914.98</v>
      </c>
      <c r="E1395" s="2">
        <v>0</v>
      </c>
      <c r="F1395" s="2">
        <v>0</v>
      </c>
      <c r="G1395" s="3">
        <f t="shared" si="61"/>
        <v>190929.63890000002</v>
      </c>
      <c r="H1395" s="3">
        <f t="shared" si="62"/>
        <v>0.1999999999825377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11568799.65</v>
      </c>
      <c r="E1396" s="2">
        <v>0</v>
      </c>
      <c r="F1396" s="2">
        <v>0</v>
      </c>
      <c r="G1396" s="3">
        <f t="shared" si="61"/>
        <v>8931113.3298000004</v>
      </c>
      <c r="H1396" s="3">
        <f t="shared" si="62"/>
        <v>0.34999999962747097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17333504.510000002</v>
      </c>
      <c r="E1399" s="2">
        <v>0</v>
      </c>
      <c r="F1399" s="2">
        <v>0</v>
      </c>
      <c r="G1399" s="3">
        <f t="shared" si="61"/>
        <v>13485466.508780003</v>
      </c>
      <c r="H1399" s="3">
        <f t="shared" si="62"/>
        <v>0.48999999836087227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403954.83</v>
      </c>
      <c r="D1400" s="14">
        <f>BILANCA!E397</f>
        <v>1732362.79</v>
      </c>
      <c r="E1400" s="14">
        <v>0</v>
      </c>
      <c r="F1400" s="14">
        <v>0</v>
      </c>
      <c r="G1400" s="15">
        <f t="shared" si="52"/>
        <v>1508785.3599</v>
      </c>
      <c r="H1400" s="15">
        <f t="shared" si="41"/>
        <v>0.37999999994644895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1825730.1400000001</v>
      </c>
      <c r="D1401" s="7">
        <f>'RAS-funkcijski'!E5</f>
        <v>1981774.1300000001</v>
      </c>
      <c r="E1401" s="7">
        <v>0</v>
      </c>
      <c r="F1401" s="7">
        <v>0</v>
      </c>
      <c r="G1401" s="8">
        <f t="shared" si="52"/>
        <v>5789.2784000000011</v>
      </c>
      <c r="H1401" s="8">
        <f t="shared" si="41"/>
        <v>0.2700000002514571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119100.87000000001</v>
      </c>
      <c r="D1402" s="2">
        <f>'RAS-funkcijski'!E6</f>
        <v>224562.71000000002</v>
      </c>
      <c r="E1402" s="2">
        <v>0</v>
      </c>
      <c r="F1402" s="2">
        <v>0</v>
      </c>
      <c r="G1402" s="3">
        <f t="shared" si="52"/>
        <v>1136.4525800000001</v>
      </c>
      <c r="H1402" s="3">
        <f t="shared" si="41"/>
        <v>0.41999999996914994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80610.570000000007</v>
      </c>
      <c r="D1403" s="2">
        <f>'RAS-funkcijski'!E7</f>
        <v>168211.26</v>
      </c>
      <c r="E1403" s="2">
        <v>0</v>
      </c>
      <c r="F1403" s="2">
        <v>0</v>
      </c>
      <c r="G1403" s="3">
        <f t="shared" si="52"/>
        <v>1251.0992700000002</v>
      </c>
      <c r="H1403" s="3">
        <f t="shared" si="41"/>
        <v>0.69000000000232831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38490.300000000003</v>
      </c>
      <c r="D1404" s="2">
        <f>'RAS-funkcijski'!E8</f>
        <v>56351.45</v>
      </c>
      <c r="E1404" s="2">
        <v>0</v>
      </c>
      <c r="F1404" s="2">
        <v>0</v>
      </c>
      <c r="G1404" s="3">
        <f t="shared" si="52"/>
        <v>604.77279999999996</v>
      </c>
      <c r="H1404" s="3">
        <f t="shared" si="41"/>
        <v>0.75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1706629.27</v>
      </c>
      <c r="D1409" s="2">
        <f>'RAS-funkcijski'!E13</f>
        <v>1757211.4200000002</v>
      </c>
      <c r="E1409" s="2">
        <v>0</v>
      </c>
      <c r="F1409" s="2">
        <v>0</v>
      </c>
      <c r="G1409" s="3">
        <f t="shared" si="52"/>
        <v>46989.468990000001</v>
      </c>
      <c r="H1409" s="3">
        <f t="shared" si="41"/>
        <v>0.69000000017695129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1207389.82</v>
      </c>
      <c r="D1410" s="2">
        <f>'RAS-funkcijski'!E14</f>
        <v>1305693.1200000001</v>
      </c>
      <c r="E1410" s="2">
        <v>0</v>
      </c>
      <c r="F1410" s="2">
        <v>0</v>
      </c>
      <c r="G1410" s="3">
        <f t="shared" si="52"/>
        <v>38187.760600000001</v>
      </c>
      <c r="H1410" s="3">
        <f t="shared" si="41"/>
        <v>0.30000000004656613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499239.45</v>
      </c>
      <c r="D1412" s="2">
        <f>'RAS-funkcijski'!E16</f>
        <v>451518.3</v>
      </c>
      <c r="E1412" s="2">
        <v>0</v>
      </c>
      <c r="F1412" s="2">
        <v>0</v>
      </c>
      <c r="G1412" s="3">
        <f t="shared" si="52"/>
        <v>16827.312600000001</v>
      </c>
      <c r="H1412" s="3">
        <f t="shared" si="41"/>
        <v>0.75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358006.29</v>
      </c>
      <c r="D1424" s="2">
        <f>'RAS-funkcijski'!E28</f>
        <v>185000</v>
      </c>
      <c r="E1424" s="2">
        <v>0</v>
      </c>
      <c r="F1424" s="2">
        <v>0</v>
      </c>
      <c r="G1424" s="3">
        <f t="shared" si="52"/>
        <v>17472.150959999999</v>
      </c>
      <c r="H1424" s="3">
        <f t="shared" si="41"/>
        <v>0.28999999997904524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358006.29</v>
      </c>
      <c r="D1426" s="2">
        <f>'RAS-funkcijski'!E30</f>
        <v>185000</v>
      </c>
      <c r="E1426" s="2">
        <v>0</v>
      </c>
      <c r="F1426" s="2">
        <v>0</v>
      </c>
      <c r="G1426" s="3">
        <f t="shared" si="52"/>
        <v>18928.163540000001</v>
      </c>
      <c r="H1426" s="3">
        <f t="shared" si="41"/>
        <v>0.28999999997904524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521004.7</v>
      </c>
      <c r="D1431" s="2">
        <f>'RAS-funkcijski'!E35</f>
        <v>1185672.83</v>
      </c>
      <c r="E1431" s="2">
        <v>0</v>
      </c>
      <c r="F1431" s="2">
        <v>0</v>
      </c>
      <c r="G1431" s="3">
        <f t="shared" si="52"/>
        <v>89662.86116</v>
      </c>
      <c r="H1431" s="3">
        <f t="shared" si="41"/>
        <v>0.46999999991385266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40701.58</v>
      </c>
      <c r="D1435" s="2">
        <f>'RAS-funkcijski'!E39</f>
        <v>475169.77</v>
      </c>
      <c r="E1435" s="2">
        <v>0</v>
      </c>
      <c r="F1435" s="2">
        <v>0</v>
      </c>
      <c r="G1435" s="3">
        <f t="shared" si="52"/>
        <v>34686.439200000008</v>
      </c>
      <c r="H1435" s="3">
        <f t="shared" si="41"/>
        <v>0.64999999997962732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40701.58</v>
      </c>
      <c r="D1436" s="2">
        <f>'RAS-funkcijski'!E40</f>
        <v>475169.77</v>
      </c>
      <c r="E1436" s="2">
        <v>0</v>
      </c>
      <c r="F1436" s="2">
        <v>0</v>
      </c>
      <c r="G1436" s="3">
        <f t="shared" si="52"/>
        <v>35677.480320000002</v>
      </c>
      <c r="H1436" s="3">
        <f t="shared" si="41"/>
        <v>0.64999999997962732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480303.12</v>
      </c>
      <c r="D1450" s="2">
        <f>'RAS-funkcijski'!E54</f>
        <v>710503.06</v>
      </c>
      <c r="E1450" s="2">
        <v>0</v>
      </c>
      <c r="F1450" s="2">
        <v>0</v>
      </c>
      <c r="G1450" s="3">
        <f t="shared" si="52"/>
        <v>95065.462000000014</v>
      </c>
      <c r="H1450" s="3">
        <f t="shared" si="63"/>
        <v>0.18000000005122274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480303.12</v>
      </c>
      <c r="D1451" s="2">
        <f>'RAS-funkcijski'!E55</f>
        <v>710503.06</v>
      </c>
      <c r="E1451" s="2">
        <v>0</v>
      </c>
      <c r="F1451" s="2">
        <v>0</v>
      </c>
      <c r="G1451" s="3">
        <f t="shared" si="52"/>
        <v>96966.771240000002</v>
      </c>
      <c r="H1451" s="3">
        <f t="shared" si="63"/>
        <v>0.18000000005122274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820175.9</v>
      </c>
      <c r="D1471" s="2">
        <f>'RAS-funkcijski'!E75</f>
        <v>1467555.54</v>
      </c>
      <c r="E1471" s="2">
        <v>0</v>
      </c>
      <c r="F1471" s="2">
        <v>0</v>
      </c>
      <c r="G1471" s="3">
        <f t="shared" si="52"/>
        <v>266625.37557999999</v>
      </c>
      <c r="H1471" s="3">
        <f t="shared" si="63"/>
        <v>0.55999999993946403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147000</v>
      </c>
      <c r="D1472" s="2">
        <f>'RAS-funkcijski'!E76</f>
        <v>147000</v>
      </c>
      <c r="E1472" s="2">
        <v>0</v>
      </c>
      <c r="F1472" s="2">
        <v>0</v>
      </c>
      <c r="G1472" s="3">
        <f t="shared" si="52"/>
        <v>31752</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673175.9</v>
      </c>
      <c r="D1477" s="2">
        <f>'RAS-funkcijski'!E81</f>
        <v>1320555.54</v>
      </c>
      <c r="E1477" s="2">
        <v>0</v>
      </c>
      <c r="F1477" s="2">
        <v>0</v>
      </c>
      <c r="G1477" s="3">
        <f t="shared" si="52"/>
        <v>255200.09746000002</v>
      </c>
      <c r="H1477" s="3">
        <f t="shared" si="63"/>
        <v>0.55999999993946403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4227814.79</v>
      </c>
      <c r="D1478" s="2">
        <f>'RAS-funkcijski'!E82</f>
        <v>4158831.16</v>
      </c>
      <c r="E1478" s="2">
        <v>0</v>
      </c>
      <c r="F1478" s="2">
        <v>0</v>
      </c>
      <c r="G1478" s="3">
        <f t="shared" si="52"/>
        <v>978547.21458000003</v>
      </c>
      <c r="H1478" s="3">
        <f t="shared" si="63"/>
        <v>0.37000000011175871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257638.92</v>
      </c>
      <c r="D1480" s="2">
        <f>'RAS-funkcijski'!E84</f>
        <v>346131</v>
      </c>
      <c r="E1480" s="2">
        <v>0</v>
      </c>
      <c r="F1480" s="2">
        <v>0</v>
      </c>
      <c r="G1480" s="3">
        <f t="shared" si="52"/>
        <v>75992.073600000003</v>
      </c>
      <c r="H1480" s="3">
        <f t="shared" si="63"/>
        <v>7.9999999987194315E-2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56479.53</v>
      </c>
      <c r="D1481" s="2">
        <f>'RAS-funkcijski'!E85</f>
        <v>13750.04</v>
      </c>
      <c r="E1481" s="2">
        <v>0</v>
      </c>
      <c r="F1481" s="2">
        <v>0</v>
      </c>
      <c r="G1481" s="3">
        <f t="shared" si="52"/>
        <v>6802.3484100000005</v>
      </c>
      <c r="H1481" s="3">
        <f t="shared" si="63"/>
        <v>0.51000000000203727</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1214077.99</v>
      </c>
      <c r="D1482" s="2">
        <f>'RAS-funkcijski'!E86</f>
        <v>385138.51</v>
      </c>
      <c r="E1482" s="2">
        <v>0</v>
      </c>
      <c r="F1482" s="2">
        <v>0</v>
      </c>
      <c r="G1482" s="3">
        <f t="shared" si="52"/>
        <v>162717.11082</v>
      </c>
      <c r="H1482" s="3">
        <f t="shared" si="63"/>
        <v>0.5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2699618.35</v>
      </c>
      <c r="D1484" s="2">
        <f>'RAS-funkcijski'!E88</f>
        <v>3413811.61</v>
      </c>
      <c r="E1484" s="2">
        <v>0</v>
      </c>
      <c r="F1484" s="2">
        <v>0</v>
      </c>
      <c r="G1484" s="3">
        <f t="shared" si="52"/>
        <v>800288.29188000003</v>
      </c>
      <c r="H1484" s="3">
        <f t="shared" si="63"/>
        <v>0.74000000022351742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95740.88</v>
      </c>
      <c r="D1485" s="2">
        <f>'RAS-funkcijski'!E89</f>
        <v>113957.22</v>
      </c>
      <c r="E1485" s="2">
        <v>0</v>
      </c>
      <c r="F1485" s="2">
        <v>0</v>
      </c>
      <c r="G1485" s="3">
        <f t="shared" si="52"/>
        <v>27510.702200000003</v>
      </c>
      <c r="H1485" s="3">
        <f t="shared" si="63"/>
        <v>0.33999999999650754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11006.49</v>
      </c>
      <c r="D1500" s="2">
        <f>'RAS-funkcijski'!E104</f>
        <v>43096.25</v>
      </c>
      <c r="E1500" s="2">
        <v>0</v>
      </c>
      <c r="F1500" s="2">
        <v>0</v>
      </c>
      <c r="G1500" s="3">
        <f t="shared" si="52"/>
        <v>9719.8989999999994</v>
      </c>
      <c r="H1500" s="3">
        <f t="shared" si="63"/>
        <v>0.73999999999978172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84734.39</v>
      </c>
      <c r="D1502" s="2">
        <f>'RAS-funkcijski'!E106</f>
        <v>70860.97</v>
      </c>
      <c r="E1502" s="2">
        <v>0</v>
      </c>
      <c r="F1502" s="2">
        <v>0</v>
      </c>
      <c r="G1502" s="3">
        <f t="shared" si="52"/>
        <v>23098.545659999996</v>
      </c>
      <c r="H1502" s="3">
        <f t="shared" si="63"/>
        <v>0.41999999999825377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786928.37999999989</v>
      </c>
      <c r="D1503" s="2">
        <f>'RAS-funkcijski'!E107</f>
        <v>705431.26</v>
      </c>
      <c r="E1503" s="2">
        <v>0</v>
      </c>
      <c r="F1503" s="2">
        <v>0</v>
      </c>
      <c r="G1503" s="3">
        <f t="shared" si="52"/>
        <v>226372.46269999997</v>
      </c>
      <c r="H1503" s="3">
        <f t="shared" si="63"/>
        <v>0.63999999989755452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397012.73</v>
      </c>
      <c r="D1504" s="2">
        <f>'RAS-funkcijski'!E108</f>
        <v>440197.65</v>
      </c>
      <c r="E1504" s="2">
        <v>0</v>
      </c>
      <c r="F1504" s="2">
        <v>0</v>
      </c>
      <c r="G1504" s="3">
        <f t="shared" si="52"/>
        <v>132850.43511999998</v>
      </c>
      <c r="H1504" s="3">
        <f t="shared" si="63"/>
        <v>0.61999999999534339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22953.85</v>
      </c>
      <c r="D1505" s="2">
        <f>'RAS-funkcijski'!E109</f>
        <v>31425.54</v>
      </c>
      <c r="E1505" s="2">
        <v>0</v>
      </c>
      <c r="F1505" s="2">
        <v>0</v>
      </c>
      <c r="G1505" s="3">
        <f t="shared" si="52"/>
        <v>9009.5176499999998</v>
      </c>
      <c r="H1505" s="3">
        <f t="shared" si="63"/>
        <v>0.61000000000058208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366961.8</v>
      </c>
      <c r="D1509" s="2">
        <f>'RAS-funkcijski'!E113</f>
        <v>233808.07</v>
      </c>
      <c r="E1509" s="2">
        <v>0</v>
      </c>
      <c r="F1509" s="2">
        <v>0</v>
      </c>
      <c r="G1509" s="3">
        <f t="shared" si="52"/>
        <v>90968.995460000006</v>
      </c>
      <c r="H1509" s="3">
        <f t="shared" si="63"/>
        <v>0.27000000001862645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365500.64</v>
      </c>
      <c r="D1510" s="2">
        <f>'RAS-funkcijski'!E114</f>
        <v>8780923.5500000007</v>
      </c>
      <c r="E1510" s="2">
        <v>0</v>
      </c>
      <c r="F1510" s="2">
        <v>0</v>
      </c>
      <c r="G1510" s="3">
        <f t="shared" si="52"/>
        <v>1972008.2514000002</v>
      </c>
      <c r="H1510" s="3">
        <f t="shared" si="63"/>
        <v>0.8099999992409721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365500.64</v>
      </c>
      <c r="D1511" s="2">
        <f>'RAS-funkcijski'!E115</f>
        <v>8780923.5500000007</v>
      </c>
      <c r="E1511" s="2">
        <v>0</v>
      </c>
      <c r="F1511" s="2">
        <v>0</v>
      </c>
      <c r="G1511" s="3">
        <f t="shared" si="52"/>
        <v>1989935.5991400003</v>
      </c>
      <c r="H1511" s="3">
        <f t="shared" si="63"/>
        <v>0.8099999992409721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53656.2</v>
      </c>
      <c r="D1512" s="2">
        <f>'RAS-funkcijski'!E116</f>
        <v>62100</v>
      </c>
      <c r="E1512" s="2">
        <v>0</v>
      </c>
      <c r="F1512" s="2">
        <v>0</v>
      </c>
      <c r="G1512" s="3">
        <f t="shared" si="52"/>
        <v>19919.894399999997</v>
      </c>
      <c r="H1512" s="3">
        <f t="shared" si="63"/>
        <v>0.19999999999708962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311844.44</v>
      </c>
      <c r="D1513" s="2">
        <f>'RAS-funkcijski'!E117</f>
        <v>8718823.5500000007</v>
      </c>
      <c r="E1513" s="2">
        <v>0</v>
      </c>
      <c r="F1513" s="2">
        <v>0</v>
      </c>
      <c r="G1513" s="3">
        <f t="shared" si="52"/>
        <v>2005692.5440200001</v>
      </c>
      <c r="H1513" s="3">
        <f t="shared" si="63"/>
        <v>0.88999999925727025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534006.09</v>
      </c>
      <c r="D1525" s="2">
        <f>'RAS-funkcijski'!E129</f>
        <v>612751.97</v>
      </c>
      <c r="E1525" s="2">
        <v>0</v>
      </c>
      <c r="F1525" s="2">
        <v>0</v>
      </c>
      <c r="G1525" s="3">
        <f t="shared" si="52"/>
        <v>219938.75374999997</v>
      </c>
      <c r="H1525" s="3">
        <f t="shared" si="63"/>
        <v>0.11999999999534339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312879.78999999998</v>
      </c>
      <c r="D1531" s="2">
        <f>'RAS-funkcijski'!E135</f>
        <v>365732.34</v>
      </c>
      <c r="E1531" s="2">
        <v>0</v>
      </c>
      <c r="F1531" s="2">
        <v>0</v>
      </c>
      <c r="G1531" s="3">
        <f t="shared" si="52"/>
        <v>136809.12557</v>
      </c>
      <c r="H1531" s="3">
        <f t="shared" si="63"/>
        <v>0.55000000004656613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89650.63</v>
      </c>
      <c r="D1534" s="2">
        <f>'RAS-funkcijski'!E138</f>
        <v>78697.02</v>
      </c>
      <c r="E1534" s="2">
        <v>0</v>
      </c>
      <c r="F1534" s="2">
        <v>0</v>
      </c>
      <c r="G1534" s="3">
        <f t="shared" si="52"/>
        <v>33103.985780000003</v>
      </c>
      <c r="H1534" s="3">
        <f t="shared" si="63"/>
        <v>0.38999999999941792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131475.67000000001</v>
      </c>
      <c r="D1536" s="2">
        <f>'RAS-funkcijski'!E140</f>
        <v>168322.61</v>
      </c>
      <c r="E1536" s="2">
        <v>0</v>
      </c>
      <c r="F1536" s="2">
        <v>0</v>
      </c>
      <c r="G1536" s="3">
        <f t="shared" si="52"/>
        <v>63664.441040000005</v>
      </c>
      <c r="H1536" s="3">
        <f t="shared" si="63"/>
        <v>0.72000000000116415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9534907.8100000005</v>
      </c>
      <c r="D1537" s="14">
        <f>'RAS-funkcijski'!E141</f>
        <v>19191897.66</v>
      </c>
      <c r="E1537" s="14">
        <v>0</v>
      </c>
      <c r="F1537" s="14">
        <v>0</v>
      </c>
      <c r="G1537" s="15">
        <f t="shared" si="52"/>
        <v>6564862.3288100008</v>
      </c>
      <c r="H1537" s="15">
        <f t="shared" si="63"/>
        <v>0.52999999932944775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34550</v>
      </c>
      <c r="D1538" s="7">
        <f>'P-VRIO'!E5</f>
        <v>1164498.7</v>
      </c>
      <c r="E1538" s="7">
        <v>0</v>
      </c>
      <c r="F1538" s="7">
        <v>0</v>
      </c>
      <c r="G1538" s="8">
        <f t="shared" si="52"/>
        <v>2363.5473999999999</v>
      </c>
      <c r="H1538" s="8">
        <f t="shared" si="63"/>
        <v>0.30000000004656613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1164498.7</v>
      </c>
      <c r="E1539" s="2">
        <v>0</v>
      </c>
      <c r="F1539" s="2">
        <v>0</v>
      </c>
      <c r="G1539" s="3">
        <f t="shared" si="52"/>
        <v>4657.9947999999995</v>
      </c>
      <c r="H1539" s="3">
        <f t="shared" si="63"/>
        <v>0.30000000004656613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1164498.7</v>
      </c>
      <c r="E1540" s="2">
        <v>0</v>
      </c>
      <c r="F1540" s="2">
        <v>0</v>
      </c>
      <c r="G1540" s="3">
        <f t="shared" si="52"/>
        <v>6986.9921999999997</v>
      </c>
      <c r="H1540" s="3">
        <f t="shared" si="63"/>
        <v>0.30000000004656613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1164498.7</v>
      </c>
      <c r="E1542" s="2">
        <v>0</v>
      </c>
      <c r="F1542" s="2">
        <v>0</v>
      </c>
      <c r="G1542" s="3">
        <f t="shared" si="52"/>
        <v>11644.986999999999</v>
      </c>
      <c r="H1542" s="3">
        <f t="shared" si="63"/>
        <v>0.30000000004656613</v>
      </c>
      <c r="I1542" s="11">
        <f t="shared" si="64"/>
        <v>3493.4961005422615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34550</v>
      </c>
      <c r="D1555" s="2">
        <f>'P-VRIO'!E22</f>
        <v>0</v>
      </c>
      <c r="E1555" s="2">
        <v>0</v>
      </c>
      <c r="F1555" s="2">
        <v>0</v>
      </c>
      <c r="G1555" s="3">
        <f t="shared" si="52"/>
        <v>621.9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34550</v>
      </c>
      <c r="D1556" s="2">
        <f>'P-VRIO'!E23</f>
        <v>0</v>
      </c>
      <c r="E1556" s="2">
        <v>0</v>
      </c>
      <c r="F1556" s="2">
        <v>0</v>
      </c>
      <c r="G1556" s="3">
        <f t="shared" si="52"/>
        <v>656.44999999999993</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34550</v>
      </c>
      <c r="D1557" s="2">
        <f>'P-VRIO'!E24</f>
        <v>0</v>
      </c>
      <c r="E1557" s="2">
        <v>0</v>
      </c>
      <c r="F1557" s="2">
        <v>0</v>
      </c>
      <c r="G1557" s="3">
        <f t="shared" si="52"/>
        <v>691</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4444009.26</v>
      </c>
      <c r="D1582" s="7"/>
      <c r="E1582" s="7">
        <v>0</v>
      </c>
      <c r="F1582" s="7">
        <v>0</v>
      </c>
      <c r="G1582" s="8">
        <f t="shared" ref="G1582:G1686" si="70">B1582/1000*C1582</f>
        <v>4444.0092599999998</v>
      </c>
      <c r="H1582" s="8">
        <f t="shared" ref="H1582:H1686" si="71">ABS(C1582-ROUND(C1582,0))</f>
        <v>0.25999999977648258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30719191.249999996</v>
      </c>
      <c r="D1583" s="2">
        <v>0</v>
      </c>
      <c r="E1583" s="2">
        <v>0</v>
      </c>
      <c r="F1583" s="2">
        <v>0</v>
      </c>
      <c r="G1583" s="3">
        <f t="shared" si="70"/>
        <v>61438.382499999992</v>
      </c>
      <c r="H1583" s="3">
        <f t="shared" si="71"/>
        <v>0.2499999962747097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483704.5</v>
      </c>
      <c r="D1584" s="2">
        <v>0</v>
      </c>
      <c r="E1584" s="2">
        <v>0</v>
      </c>
      <c r="F1584" s="2">
        <v>0</v>
      </c>
      <c r="G1584" s="3">
        <f t="shared" si="70"/>
        <v>1451.1134999999999</v>
      </c>
      <c r="H1584" s="3">
        <f t="shared" si="71"/>
        <v>0.5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10704793.35</v>
      </c>
      <c r="D1585" s="2">
        <v>0</v>
      </c>
      <c r="E1585" s="2">
        <v>0</v>
      </c>
      <c r="F1585" s="2">
        <v>0</v>
      </c>
      <c r="G1585" s="3">
        <f t="shared" si="70"/>
        <v>42819.1734</v>
      </c>
      <c r="H1585" s="3">
        <f t="shared" si="71"/>
        <v>0.34999999962747097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965558.17</v>
      </c>
      <c r="D1586" s="2">
        <v>0</v>
      </c>
      <c r="E1586" s="2">
        <v>0</v>
      </c>
      <c r="F1586" s="2">
        <v>0</v>
      </c>
      <c r="G1586" s="3">
        <f t="shared" si="70"/>
        <v>4827.7908500000003</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4416204.9400000004</v>
      </c>
      <c r="D1587" s="2">
        <v>0</v>
      </c>
      <c r="E1587" s="2">
        <v>0</v>
      </c>
      <c r="F1587" s="2">
        <v>0</v>
      </c>
      <c r="G1587" s="3">
        <f t="shared" si="70"/>
        <v>26497.229640000001</v>
      </c>
      <c r="H1587" s="3">
        <f t="shared" si="71"/>
        <v>5.9999999590218067E-2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83526.3</v>
      </c>
      <c r="D1588" s="2">
        <v>0</v>
      </c>
      <c r="E1588" s="2">
        <v>0</v>
      </c>
      <c r="F1588" s="2">
        <v>0</v>
      </c>
      <c r="G1588" s="3">
        <f t="shared" si="70"/>
        <v>584.68410000000006</v>
      </c>
      <c r="H1588" s="3">
        <f t="shared" si="71"/>
        <v>0.30000000000291038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504592.43</v>
      </c>
      <c r="D1589" s="2">
        <v>0</v>
      </c>
      <c r="E1589" s="2">
        <v>0</v>
      </c>
      <c r="F1589" s="2">
        <v>0</v>
      </c>
      <c r="G1589" s="3">
        <f t="shared" si="70"/>
        <v>4036.7394399999998</v>
      </c>
      <c r="H1589" s="3">
        <f t="shared" si="71"/>
        <v>0.42999999999301508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548868.17000000004</v>
      </c>
      <c r="D1591" s="2">
        <v>0</v>
      </c>
      <c r="E1591" s="2">
        <v>0</v>
      </c>
      <c r="F1591" s="2">
        <v>0</v>
      </c>
      <c r="G1591" s="3">
        <f t="shared" si="70"/>
        <v>5488.6817000000001</v>
      </c>
      <c r="H1591" s="3">
        <f t="shared" si="71"/>
        <v>0.17000000004190952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673236.17</v>
      </c>
      <c r="D1592" s="2">
        <v>0</v>
      </c>
      <c r="E1592" s="2">
        <v>0</v>
      </c>
      <c r="F1592" s="2">
        <v>0</v>
      </c>
      <c r="G1592" s="3">
        <f t="shared" si="70"/>
        <v>7405.5978699999996</v>
      </c>
      <c r="H1592" s="3">
        <f t="shared" si="71"/>
        <v>0.17000000004190952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3512807.17</v>
      </c>
      <c r="D1593" s="2">
        <v>0</v>
      </c>
      <c r="E1593" s="2">
        <v>0</v>
      </c>
      <c r="F1593" s="2">
        <v>0</v>
      </c>
      <c r="G1593" s="3">
        <f t="shared" si="70"/>
        <v>42153.686040000001</v>
      </c>
      <c r="H1593" s="3">
        <f t="shared" si="71"/>
        <v>0.16999999992549419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9725220.3399999999</v>
      </c>
      <c r="D1594" s="2">
        <v>0</v>
      </c>
      <c r="E1594" s="2">
        <v>0</v>
      </c>
      <c r="F1594" s="2">
        <v>0</v>
      </c>
      <c r="G1594" s="3">
        <f t="shared" si="70"/>
        <v>126427.86442</v>
      </c>
      <c r="H1594" s="3">
        <f t="shared" si="71"/>
        <v>0.33999999985098839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3079325.13</v>
      </c>
      <c r="D1595" s="2">
        <v>0</v>
      </c>
      <c r="E1595" s="2">
        <v>0</v>
      </c>
      <c r="F1595" s="2">
        <v>0</v>
      </c>
      <c r="G1595" s="3">
        <f t="shared" si="70"/>
        <v>43110.551820000001</v>
      </c>
      <c r="H1595" s="3">
        <f t="shared" si="71"/>
        <v>0.12999999988824129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3079325.13</v>
      </c>
      <c r="D1599" s="2">
        <v>0</v>
      </c>
      <c r="E1599" s="2">
        <v>0</v>
      </c>
      <c r="F1599" s="2">
        <v>0</v>
      </c>
      <c r="G1599" s="3">
        <f t="shared" si="70"/>
        <v>55427.85233999999</v>
      </c>
      <c r="H1599" s="3">
        <f t="shared" si="71"/>
        <v>0.12999999988824129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6726147.9299999997</v>
      </c>
      <c r="D1601" s="2">
        <v>0</v>
      </c>
      <c r="E1601" s="2">
        <v>0</v>
      </c>
      <c r="F1601" s="2">
        <v>0</v>
      </c>
      <c r="G1601" s="3">
        <f>B1601/1000*C1601</f>
        <v>134522.95859999998</v>
      </c>
      <c r="H1601" s="3">
        <f>ABS(C1601-ROUND(C1601,0))</f>
        <v>7.0000000298023224E-2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25702603.350000001</v>
      </c>
      <c r="D1602" s="2">
        <v>0</v>
      </c>
      <c r="E1602" s="2">
        <v>0</v>
      </c>
      <c r="F1602" s="2">
        <v>0</v>
      </c>
      <c r="G1602" s="3">
        <f t="shared" si="70"/>
        <v>539754.67035000003</v>
      </c>
      <c r="H1602" s="3">
        <f t="shared" si="71"/>
        <v>0.35000000149011612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251709.88</v>
      </c>
      <c r="D1603" s="2">
        <v>0</v>
      </c>
      <c r="E1603" s="2">
        <v>0</v>
      </c>
      <c r="F1603" s="2">
        <v>0</v>
      </c>
      <c r="G1603" s="3">
        <f t="shared" si="70"/>
        <v>5537.6173600000002</v>
      </c>
      <c r="H1603" s="3">
        <f t="shared" si="71"/>
        <v>0.11999999999534339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10811738.68</v>
      </c>
      <c r="D1604" s="2">
        <v>0</v>
      </c>
      <c r="E1604" s="2">
        <v>0</v>
      </c>
      <c r="F1604" s="2">
        <v>0</v>
      </c>
      <c r="G1604" s="3">
        <f t="shared" si="70"/>
        <v>248669.98963999999</v>
      </c>
      <c r="H1604" s="3">
        <f t="shared" si="71"/>
        <v>0.32000000029802322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963802.69</v>
      </c>
      <c r="D1605" s="2">
        <v>0</v>
      </c>
      <c r="E1605" s="2">
        <v>0</v>
      </c>
      <c r="F1605" s="2">
        <v>0</v>
      </c>
      <c r="G1605" s="3">
        <f t="shared" si="70"/>
        <v>23131.26456</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4433659.1399999997</v>
      </c>
      <c r="D1606" s="2">
        <v>0</v>
      </c>
      <c r="E1606" s="2">
        <v>0</v>
      </c>
      <c r="F1606" s="2">
        <v>0</v>
      </c>
      <c r="G1606" s="3">
        <f t="shared" si="70"/>
        <v>110841.4785</v>
      </c>
      <c r="H1606" s="3">
        <f t="shared" si="71"/>
        <v>0.13999999966472387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73640.84</v>
      </c>
      <c r="D1607" s="2">
        <v>0</v>
      </c>
      <c r="E1607" s="2">
        <v>0</v>
      </c>
      <c r="F1607" s="2">
        <v>0</v>
      </c>
      <c r="G1607" s="3">
        <f t="shared" si="70"/>
        <v>1914.6618399999998</v>
      </c>
      <c r="H1607" s="3">
        <f t="shared" si="71"/>
        <v>0.16000000000349246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445779.59</v>
      </c>
      <c r="D1608" s="2">
        <v>0</v>
      </c>
      <c r="E1608" s="2">
        <v>0</v>
      </c>
      <c r="F1608" s="2">
        <v>0</v>
      </c>
      <c r="G1608" s="3">
        <f t="shared" si="70"/>
        <v>12036.048930000001</v>
      </c>
      <c r="H1608" s="3">
        <f t="shared" si="71"/>
        <v>0.40999999997438863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553771.71</v>
      </c>
      <c r="D1610" s="2">
        <v>0</v>
      </c>
      <c r="E1610" s="2">
        <v>0</v>
      </c>
      <c r="F1610" s="2">
        <v>0</v>
      </c>
      <c r="G1610" s="3">
        <f t="shared" si="70"/>
        <v>16059.37959</v>
      </c>
      <c r="H1610" s="3">
        <f t="shared" si="71"/>
        <v>0.2900000000372529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700883.49</v>
      </c>
      <c r="D1611" s="2">
        <v>0</v>
      </c>
      <c r="E1611" s="2">
        <v>0</v>
      </c>
      <c r="F1611" s="2">
        <v>0</v>
      </c>
      <c r="G1611" s="3">
        <f t="shared" si="70"/>
        <v>21026.504699999998</v>
      </c>
      <c r="H1611" s="3">
        <f t="shared" si="71"/>
        <v>0.48999999999068677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3640201.22</v>
      </c>
      <c r="D1612" s="2">
        <v>0</v>
      </c>
      <c r="E1612" s="2">
        <v>0</v>
      </c>
      <c r="F1612" s="2">
        <v>0</v>
      </c>
      <c r="G1612" s="3">
        <f t="shared" si="70"/>
        <v>112846.23782000001</v>
      </c>
      <c r="H1612" s="3">
        <f t="shared" si="71"/>
        <v>0.22000000020489097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9221075.2300000004</v>
      </c>
      <c r="D1613" s="2">
        <v>0</v>
      </c>
      <c r="E1613" s="2">
        <v>0</v>
      </c>
      <c r="F1613" s="2">
        <v>0</v>
      </c>
      <c r="G1613" s="3">
        <f t="shared" si="70"/>
        <v>295074.40736000001</v>
      </c>
      <c r="H1613" s="3">
        <f t="shared" si="71"/>
        <v>0.23000000044703484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993780.35</v>
      </c>
      <c r="D1614" s="2">
        <v>0</v>
      </c>
      <c r="E1614" s="2">
        <v>0</v>
      </c>
      <c r="F1614" s="2">
        <v>0</v>
      </c>
      <c r="G1614" s="3">
        <f t="shared" si="70"/>
        <v>32794.751550000001</v>
      </c>
      <c r="H1614" s="3">
        <f t="shared" si="71"/>
        <v>0.34999999997671694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993780.35</v>
      </c>
      <c r="D1618" s="2">
        <v>0</v>
      </c>
      <c r="E1618" s="2">
        <v>0</v>
      </c>
      <c r="F1618" s="2">
        <v>0</v>
      </c>
      <c r="G1618" s="3">
        <f t="shared" si="70"/>
        <v>36769.872949999997</v>
      </c>
      <c r="H1618" s="3">
        <f t="shared" si="71"/>
        <v>0.34999999997671694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4424299.21</v>
      </c>
      <c r="D1620" s="2">
        <v>0</v>
      </c>
      <c r="E1620" s="2">
        <v>0</v>
      </c>
      <c r="F1620" s="2">
        <v>0</v>
      </c>
      <c r="G1620" s="3">
        <f>B1620/1000*C1620</f>
        <v>172547.66918999999</v>
      </c>
      <c r="H1620" s="3">
        <f>ABS(C1620-ROUND(C1620,0))</f>
        <v>0.2099999999627471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9460597.1599999964</v>
      </c>
      <c r="D1621" s="2">
        <v>0</v>
      </c>
      <c r="E1621" s="2">
        <v>0</v>
      </c>
      <c r="F1621" s="2">
        <v>0</v>
      </c>
      <c r="G1621" s="3">
        <f t="shared" si="70"/>
        <v>378423.88639999984</v>
      </c>
      <c r="H1621" s="3">
        <f t="shared" si="71"/>
        <v>0.15999999642372131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30373.63</v>
      </c>
      <c r="D1622" s="2">
        <v>0</v>
      </c>
      <c r="E1622" s="2">
        <v>0</v>
      </c>
      <c r="F1622" s="2">
        <v>0</v>
      </c>
      <c r="G1622" s="3">
        <f t="shared" si="70"/>
        <v>1245.3188300000002</v>
      </c>
      <c r="H1622" s="3">
        <f t="shared" si="71"/>
        <v>0.36999999999898137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27156.38</v>
      </c>
      <c r="D1628" s="2">
        <v>0</v>
      </c>
      <c r="E1628" s="2">
        <v>0</v>
      </c>
      <c r="F1628" s="2">
        <v>0</v>
      </c>
      <c r="G1628" s="3">
        <f t="shared" si="70"/>
        <v>1276.34986</v>
      </c>
      <c r="H1628" s="3">
        <f t="shared" si="71"/>
        <v>0.38000000000101863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27156.38</v>
      </c>
      <c r="D1634" s="2">
        <v>0</v>
      </c>
      <c r="E1634" s="2">
        <v>0</v>
      </c>
      <c r="F1634" s="2">
        <v>0</v>
      </c>
      <c r="G1634" s="3">
        <f t="shared" si="70"/>
        <v>1439.2881400000001</v>
      </c>
      <c r="H1634" s="3">
        <f t="shared" si="71"/>
        <v>0.38000000000101863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27156.38</v>
      </c>
      <c r="D1635" s="2">
        <v>0</v>
      </c>
      <c r="E1635" s="2">
        <v>0</v>
      </c>
      <c r="F1635" s="2">
        <v>0</v>
      </c>
      <c r="G1635" s="3">
        <f t="shared" si="70"/>
        <v>1466.44452</v>
      </c>
      <c r="H1635" s="3">
        <f t="shared" si="71"/>
        <v>0.38000000000101863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3217.25</v>
      </c>
      <c r="D1669" s="2">
        <v>0</v>
      </c>
      <c r="E1669" s="2">
        <v>0</v>
      </c>
      <c r="F1669" s="2">
        <v>0</v>
      </c>
      <c r="G1669" s="3">
        <f t="shared" si="70"/>
        <v>283.11799999999999</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3217.25</v>
      </c>
      <c r="D1670" s="2">
        <v>0</v>
      </c>
      <c r="E1670" s="2">
        <v>0</v>
      </c>
      <c r="F1670" s="2">
        <v>0</v>
      </c>
      <c r="G1670" s="3">
        <f t="shared" si="70"/>
        <v>286.33524999999997</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9430223.5299999993</v>
      </c>
      <c r="D1681" s="2">
        <v>0</v>
      </c>
      <c r="E1681" s="2">
        <v>0</v>
      </c>
      <c r="F1681" s="2">
        <v>0</v>
      </c>
      <c r="G1681" s="3">
        <f t="shared" si="70"/>
        <v>943022.353</v>
      </c>
      <c r="H1681" s="3">
        <f t="shared" si="71"/>
        <v>0.47000000067055225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231994.62</v>
      </c>
      <c r="D1682" s="2">
        <v>0</v>
      </c>
      <c r="E1682" s="2">
        <v>0</v>
      </c>
      <c r="F1682" s="2">
        <v>0</v>
      </c>
      <c r="G1682" s="3">
        <f t="shared" si="70"/>
        <v>23431.456620000001</v>
      </c>
      <c r="H1682" s="3">
        <f t="shared" si="71"/>
        <v>0.38000000000465661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895105.24</v>
      </c>
      <c r="D1683" s="2">
        <v>0</v>
      </c>
      <c r="E1683" s="2">
        <v>0</v>
      </c>
      <c r="F1683" s="2">
        <v>0</v>
      </c>
      <c r="G1683" s="3">
        <f t="shared" si="70"/>
        <v>91300.734479999999</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651450.49</v>
      </c>
      <c r="D1684" s="2">
        <v>0</v>
      </c>
      <c r="E1684" s="2">
        <v>0</v>
      </c>
      <c r="F1684" s="2">
        <v>0</v>
      </c>
      <c r="G1684" s="3">
        <f t="shared" si="70"/>
        <v>67099.400469999993</v>
      </c>
      <c r="H1684" s="3">
        <f t="shared" si="71"/>
        <v>0.48999999999068677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5349824.46</v>
      </c>
      <c r="D1685" s="2">
        <v>0</v>
      </c>
      <c r="E1685" s="2">
        <v>0</v>
      </c>
      <c r="F1685" s="2">
        <v>0</v>
      </c>
      <c r="G1685" s="3">
        <f>B1685/1000*C1685</f>
        <v>556381.74384000001</v>
      </c>
      <c r="H1685" s="3">
        <f>ABS(C1685-ROUND(C1685,0))</f>
        <v>0.4599999999627471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2301848.7200000002</v>
      </c>
      <c r="D1686" s="14">
        <v>0</v>
      </c>
      <c r="E1686" s="14">
        <v>0</v>
      </c>
      <c r="F1686" s="14">
        <v>0</v>
      </c>
      <c r="G1686" s="15">
        <f t="shared" si="70"/>
        <v>241694.11560000002</v>
      </c>
      <c r="H1686" s="15">
        <f t="shared" si="71"/>
        <v>0.27999999979510903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5" t="s">
        <v>3034</v>
      </c>
      <c r="B1" s="383"/>
      <c r="C1" s="383"/>
      <c r="D1" s="383"/>
      <c r="E1" s="51" t="s">
        <v>3181</v>
      </c>
      <c r="F1" s="51"/>
      <c r="G1" s="51"/>
      <c r="H1" s="51"/>
      <c r="I1" s="51"/>
      <c r="J1" s="51"/>
      <c r="K1" s="51"/>
      <c r="L1" s="51"/>
      <c r="M1" s="51"/>
      <c r="N1" s="51"/>
      <c r="O1" s="51"/>
      <c r="P1" s="51"/>
    </row>
    <row r="2" spans="1:17" ht="37.5" customHeight="1" x14ac:dyDescent="0.2">
      <c r="A2" s="385" t="s">
        <v>3182</v>
      </c>
      <c r="B2" s="383"/>
      <c r="C2" s="383"/>
      <c r="D2" s="383"/>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24482197680</v>
      </c>
      <c r="P3" s="51"/>
    </row>
    <row r="4" spans="1:17" ht="19.5" customHeight="1" x14ac:dyDescent="0.2">
      <c r="A4" s="406" t="s">
        <v>3193</v>
      </c>
      <c r="B4" s="407"/>
      <c r="C4" s="408"/>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9" t="s">
        <v>3206</v>
      </c>
      <c r="B14" s="404"/>
      <c r="C14" s="40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403" t="s">
        <v>3215</v>
      </c>
      <c r="B23" s="404"/>
      <c r="C23" s="405"/>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3422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3423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Provjera</v>
      </c>
      <c r="C232" s="91" t="s">
        <v>3424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3425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3427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3428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3429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3430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3434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3438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403" t="s">
        <v>31</v>
      </c>
      <c r="B298" s="404"/>
      <c r="C298" s="405"/>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403" t="s">
        <v>36</v>
      </c>
      <c r="B342" s="404"/>
      <c r="C342" s="405"/>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403" t="s">
        <v>35</v>
      </c>
      <c r="B345" s="404"/>
      <c r="C345" s="405"/>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403" t="s">
        <v>3534</v>
      </c>
      <c r="B347" s="404"/>
      <c r="C347" s="405"/>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B5" zoomScale="70" zoomScaleNormal="7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9" t="s">
        <v>22</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1" t="s">
        <v>24</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24482197680</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9" t="s">
        <v>28</v>
      </c>
      <c r="F7" s="363" t="s">
        <v>29</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3652</v>
      </c>
      <c r="D8" s="314"/>
      <c r="E8" s="329"/>
      <c r="F8" s="343" t="s">
        <v>31</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32</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22</v>
      </c>
      <c r="D10" s="314"/>
      <c r="E10" s="329"/>
      <c r="F10" s="343" t="s">
        <v>35</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36</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37</v>
      </c>
      <c r="G12" s="354"/>
      <c r="H12" s="321" t="s">
        <v>3654</v>
      </c>
      <c r="I12" s="27" t="s">
        <v>38</v>
      </c>
      <c r="J12" s="228"/>
      <c r="K12" s="228"/>
      <c r="L12" s="5"/>
      <c r="M12" s="5"/>
      <c r="N12" s="5"/>
      <c r="O12" s="5"/>
      <c r="P12" s="5"/>
      <c r="Q12" s="5"/>
      <c r="R12" s="5"/>
      <c r="S12" s="5"/>
      <c r="T12" s="5"/>
      <c r="U12" s="5"/>
      <c r="V12" s="5"/>
      <c r="W12" s="5"/>
    </row>
    <row r="13" spans="1:23" ht="23.25" x14ac:dyDescent="0.2">
      <c r="B13" s="18" t="s">
        <v>39</v>
      </c>
      <c r="C13" s="242" t="s">
        <v>3653</v>
      </c>
      <c r="D13" s="314"/>
      <c r="E13" s="329"/>
      <c r="F13" s="326" t="s">
        <v>40</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30" t="s">
        <v>42</v>
      </c>
      <c r="C16" s="342"/>
      <c r="D16" s="342"/>
      <c r="E16" s="342"/>
      <c r="F16" s="332"/>
      <c r="G16" s="201" t="s">
        <v>43</v>
      </c>
      <c r="H16" s="265" t="s">
        <v>44</v>
      </c>
      <c r="I16" s="266" t="s">
        <v>45</v>
      </c>
      <c r="J16" s="5"/>
      <c r="K16" s="5"/>
      <c r="L16" s="5"/>
      <c r="M16" s="5"/>
      <c r="N16" s="5"/>
      <c r="O16" s="5"/>
      <c r="P16" s="5"/>
      <c r="Q16" s="5"/>
      <c r="R16" s="5"/>
      <c r="S16" s="5"/>
      <c r="T16" s="5"/>
      <c r="U16" s="5"/>
      <c r="V16" s="5"/>
      <c r="W16" s="5"/>
    </row>
    <row r="17" spans="1:23" ht="12.75" customHeight="1" x14ac:dyDescent="0.2">
      <c r="A17" s="350" t="s">
        <v>29</v>
      </c>
      <c r="B17" s="333" t="str">
        <f>'PR-RAS'!B6</f>
        <v>PRIHODI POSLOVANJA (šifre 61+62+63+64+65+66+67+68)</v>
      </c>
      <c r="C17" s="334"/>
      <c r="D17" s="334"/>
      <c r="E17" s="334"/>
      <c r="F17" s="335"/>
      <c r="G17" s="28" t="str">
        <f>'PR-RAS'!C6</f>
        <v>6</v>
      </c>
      <c r="H17" s="275">
        <f>'PR-RAS'!D6</f>
        <v>12304334.52</v>
      </c>
      <c r="I17" s="275">
        <f>'PR-RAS'!E6</f>
        <v>17838533.290000003</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10495600.729999999</v>
      </c>
      <c r="I18" s="275">
        <f>'PR-RAS'!E152</f>
        <v>12226596.640000001</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2314003.0300000021</v>
      </c>
      <c r="I19" s="275">
        <f>'PR-RAS'!E649</f>
        <v>1161592.3200000022</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41</v>
      </c>
      <c r="B21" s="330" t="s">
        <v>42</v>
      </c>
      <c r="C21" s="331"/>
      <c r="D21" s="331"/>
      <c r="E21" s="331"/>
      <c r="F21" s="332"/>
      <c r="G21" s="201" t="s">
        <v>43</v>
      </c>
      <c r="H21" s="265" t="s">
        <v>46</v>
      </c>
      <c r="I21" s="266" t="s">
        <v>47</v>
      </c>
      <c r="J21" s="5"/>
      <c r="K21" s="5"/>
      <c r="L21" s="5"/>
      <c r="M21" s="5"/>
      <c r="N21" s="5"/>
      <c r="O21" s="5"/>
      <c r="P21" s="5"/>
      <c r="Q21" s="5"/>
      <c r="R21" s="5"/>
      <c r="S21" s="5"/>
      <c r="T21" s="5"/>
      <c r="U21" s="5"/>
      <c r="V21" s="5"/>
      <c r="W21" s="5"/>
    </row>
    <row r="22" spans="1:23" ht="12.75" customHeight="1" x14ac:dyDescent="0.2">
      <c r="A22" s="350" t="s">
        <v>31</v>
      </c>
      <c r="B22" s="333" t="str">
        <f>BILANCA!B7</f>
        <v>Nefinancijska imovina (šifre 01+02+03+04+05+06)</v>
      </c>
      <c r="C22" s="334"/>
      <c r="D22" s="334"/>
      <c r="E22" s="334"/>
      <c r="F22" s="335"/>
      <c r="G22" s="126" t="str">
        <f>BILANCA!C7</f>
        <v>B002</v>
      </c>
      <c r="H22" s="275">
        <f>BILANCA!D7</f>
        <v>35215661.280000001</v>
      </c>
      <c r="I22" s="275">
        <f>BILANCA!E7</f>
        <v>45273268.799999997</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34074107.5</v>
      </c>
      <c r="I23" s="275">
        <f>BILANCA!E69</f>
        <v>33683365.890000001</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4466131.09</v>
      </c>
      <c r="I24" s="275">
        <f>BILANCA!E177</f>
        <v>9470849.8200000003</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64823637.690000005</v>
      </c>
      <c r="I25" s="275">
        <f>BILANCA!E251</f>
        <v>69485784.86999999</v>
      </c>
      <c r="J25" s="5"/>
      <c r="K25" s="5"/>
      <c r="L25" s="5"/>
      <c r="M25" s="5"/>
      <c r="N25" s="5"/>
      <c r="O25" s="5"/>
      <c r="P25" s="5"/>
      <c r="Q25" s="5"/>
      <c r="R25" s="5"/>
      <c r="S25" s="5"/>
      <c r="T25" s="5"/>
      <c r="U25" s="5"/>
      <c r="V25" s="5"/>
      <c r="W25" s="5"/>
    </row>
    <row r="26" spans="1:23" ht="48" x14ac:dyDescent="0.2">
      <c r="A26" s="200" t="s">
        <v>41</v>
      </c>
      <c r="B26" s="330" t="s">
        <v>42</v>
      </c>
      <c r="C26" s="331"/>
      <c r="D26" s="331"/>
      <c r="E26" s="331"/>
      <c r="F26" s="332"/>
      <c r="G26" s="201" t="s">
        <v>43</v>
      </c>
      <c r="H26" s="265" t="s">
        <v>44</v>
      </c>
      <c r="I26" s="266" t="s">
        <v>45</v>
      </c>
      <c r="J26" s="5"/>
      <c r="K26" s="5"/>
      <c r="L26" s="5"/>
      <c r="M26" s="5"/>
      <c r="N26" s="5"/>
      <c r="O26" s="5"/>
      <c r="P26" s="5"/>
      <c r="Q26" s="5"/>
      <c r="R26" s="5"/>
      <c r="S26" s="5"/>
      <c r="T26" s="5"/>
      <c r="U26" s="5"/>
      <c r="V26" s="5"/>
      <c r="W26" s="5"/>
    </row>
    <row r="27" spans="1:23" ht="12.75" customHeight="1" x14ac:dyDescent="0.2">
      <c r="A27" s="350" t="s">
        <v>48</v>
      </c>
      <c r="B27" s="333" t="str">
        <f>'RAS-funkcijski'!B5</f>
        <v>Opće javne usluge (šifre 011+012+013+014 do 018)</v>
      </c>
      <c r="C27" s="334"/>
      <c r="D27" s="334"/>
      <c r="E27" s="334"/>
      <c r="F27" s="335"/>
      <c r="G27" s="126" t="str">
        <f>'RAS-funkcijski'!C5</f>
        <v>01</v>
      </c>
      <c r="H27" s="275">
        <f>'RAS-funkcijski'!D5</f>
        <v>1825730.1400000001</v>
      </c>
      <c r="I27" s="275">
        <f>'RAS-funkcijski'!E5</f>
        <v>1981774.1300000001</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521004.7</v>
      </c>
      <c r="I28" s="275">
        <f>'RAS-funkcijski'!E35</f>
        <v>1185672.83</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2699618.35</v>
      </c>
      <c r="I29" s="275">
        <f>'RAS-funkcijski'!E88</f>
        <v>3413811.61</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365500.64</v>
      </c>
      <c r="I30" s="275">
        <f>'RAS-funkcijski'!E114</f>
        <v>8780923.5500000007</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9534907.8100000005</v>
      </c>
      <c r="I31" s="275">
        <f>'RAS-funkcijski'!E141</f>
        <v>19191897.66</v>
      </c>
      <c r="J31" s="5"/>
      <c r="K31" s="5"/>
      <c r="L31" s="5"/>
      <c r="M31" s="5"/>
      <c r="N31" s="5"/>
      <c r="O31" s="5"/>
      <c r="P31" s="5"/>
      <c r="Q31" s="5"/>
      <c r="R31" s="5"/>
      <c r="S31" s="5"/>
      <c r="T31" s="5"/>
      <c r="U31" s="5"/>
      <c r="V31" s="5"/>
      <c r="W31" s="5"/>
    </row>
    <row r="32" spans="1:23" ht="29.25" customHeight="1" x14ac:dyDescent="0.2">
      <c r="A32" s="200" t="s">
        <v>41</v>
      </c>
      <c r="B32" s="330" t="s">
        <v>42</v>
      </c>
      <c r="C32" s="331"/>
      <c r="D32" s="331"/>
      <c r="E32" s="331"/>
      <c r="F32" s="332"/>
      <c r="G32" s="201" t="s">
        <v>43</v>
      </c>
      <c r="H32" s="265" t="s">
        <v>49</v>
      </c>
      <c r="I32" s="266" t="s">
        <v>50</v>
      </c>
      <c r="J32" s="5"/>
      <c r="K32" s="5"/>
      <c r="L32" s="5"/>
      <c r="M32" s="5"/>
      <c r="N32" s="5"/>
      <c r="O32" s="5"/>
      <c r="P32" s="5"/>
      <c r="Q32" s="5"/>
      <c r="R32" s="5"/>
      <c r="S32" s="5"/>
      <c r="T32" s="5"/>
      <c r="U32" s="5"/>
      <c r="V32" s="5"/>
      <c r="W32" s="5"/>
    </row>
    <row r="33" spans="1:23" ht="12.75" customHeight="1" x14ac:dyDescent="0.2">
      <c r="A33" s="350" t="s">
        <v>35</v>
      </c>
      <c r="B33" s="347" t="str">
        <f>'P-VRIO'!B5</f>
        <v>Promjene u vrijednosti i obujmu imovine (šifre 91511+91512)</v>
      </c>
      <c r="C33" s="334"/>
      <c r="D33" s="334"/>
      <c r="E33" s="334"/>
      <c r="F33" s="335"/>
      <c r="G33" s="126" t="str">
        <f>'P-VRIO'!C5</f>
        <v>9151</v>
      </c>
      <c r="H33" s="275">
        <f>'P-VRIO'!D5</f>
        <v>34550</v>
      </c>
      <c r="I33" s="275">
        <f>'P-VRIO'!E5</f>
        <v>1164498.7</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34550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30" t="s">
        <v>42</v>
      </c>
      <c r="C37" s="331"/>
      <c r="D37" s="331"/>
      <c r="E37" s="331"/>
      <c r="F37" s="332"/>
      <c r="G37" s="201" t="s">
        <v>43</v>
      </c>
      <c r="H37" s="265" t="s">
        <v>46</v>
      </c>
      <c r="I37" s="266" t="s">
        <v>51</v>
      </c>
      <c r="J37" s="5"/>
      <c r="K37" s="5"/>
      <c r="L37" s="5"/>
      <c r="M37" s="5"/>
      <c r="N37" s="5"/>
      <c r="O37" s="5"/>
      <c r="P37" s="5"/>
      <c r="Q37" s="5"/>
      <c r="R37" s="5"/>
      <c r="S37" s="5"/>
      <c r="T37" s="5"/>
      <c r="U37" s="5"/>
      <c r="V37" s="5"/>
      <c r="W37" s="5"/>
    </row>
    <row r="38" spans="1:23" ht="12.75" customHeight="1" x14ac:dyDescent="0.2">
      <c r="A38" s="350" t="s">
        <v>36</v>
      </c>
      <c r="B38" s="333" t="str">
        <f>OBVEZE!B5</f>
        <v>Stanje obveza 1. siječnja (=stanju obveza iz Izvještaja o obvezama na 31. prosinca prethodne godine)</v>
      </c>
      <c r="C38" s="334"/>
      <c r="D38" s="334"/>
      <c r="E38" s="334"/>
      <c r="F38" s="335"/>
      <c r="G38" s="126" t="str">
        <f>OBVEZE!C5</f>
        <v>V001</v>
      </c>
      <c r="H38" s="275">
        <f>OBVEZE!D5</f>
        <v>4444009.26</v>
      </c>
      <c r="I38" s="275" t="s">
        <v>52</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52</v>
      </c>
      <c r="I39" s="275">
        <f>OBVEZE!D44</f>
        <v>9460597.1599999964</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52</v>
      </c>
      <c r="I40" s="275">
        <f>OBVEZE!D45</f>
        <v>30373.63</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52</v>
      </c>
      <c r="I41" s="276">
        <f>OBVEZE!D104</f>
        <v>9430223.5299999993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53</v>
      </c>
      <c r="F44" s="345"/>
      <c r="G44" s="229"/>
      <c r="H44" s="346" t="s">
        <v>54</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1000" zoomScale="85" zoomScaleNormal="85" workbookViewId="0">
      <selection activeCell="B626" sqref="B62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t="s">
        <v>3655</v>
      </c>
      <c r="C1" s="268" t="s">
        <v>33</v>
      </c>
      <c r="D1" s="323">
        <v>22</v>
      </c>
      <c r="E1" s="268" t="s">
        <v>56</v>
      </c>
      <c r="F1" s="324" t="s">
        <v>3653</v>
      </c>
    </row>
    <row r="2" spans="1:24" s="174" customFormat="1" ht="50.1" customHeight="1" x14ac:dyDescent="0.2">
      <c r="A2" s="369" t="s">
        <v>57</v>
      </c>
      <c r="B2" s="370"/>
      <c r="C2" s="370"/>
      <c r="D2" s="370"/>
      <c r="E2" s="370"/>
      <c r="F2" s="370"/>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61</v>
      </c>
      <c r="B5" s="372"/>
      <c r="C5" s="166"/>
      <c r="D5" s="52"/>
      <c r="E5" s="52"/>
      <c r="F5" s="44"/>
    </row>
    <row r="6" spans="1:24" ht="12.75" customHeight="1" x14ac:dyDescent="0.2">
      <c r="A6" s="63">
        <v>6</v>
      </c>
      <c r="B6" s="220" t="s">
        <v>62</v>
      </c>
      <c r="C6" s="247" t="s">
        <v>63</v>
      </c>
      <c r="D6" s="60">
        <f>D7+D43+D49+D82+D106+D125+D134+D140</f>
        <v>12304334.52</v>
      </c>
      <c r="E6" s="60">
        <f>E7+E43+E49+E82+E106+E125+E134+E140</f>
        <v>17838533.290000003</v>
      </c>
      <c r="F6" s="45">
        <f t="shared" ref="F6:F132" si="0">IF(D6&lt;&gt;0,IF(E6/D6&gt;=100,"&gt;&gt;100",E6/D6*100),"-")</f>
        <v>144.9776358160978</v>
      </c>
    </row>
    <row r="7" spans="1:24" ht="12.75" customHeight="1" x14ac:dyDescent="0.2">
      <c r="A7" s="63">
        <v>61</v>
      </c>
      <c r="B7" s="220" t="s">
        <v>64</v>
      </c>
      <c r="C7" s="247" t="s">
        <v>65</v>
      </c>
      <c r="D7" s="60">
        <f>D8+D17+D23+D29+D36+D39</f>
        <v>7280779.3800000008</v>
      </c>
      <c r="E7" s="60">
        <f>E8+E17+E23+E29+E36+E39</f>
        <v>8507914.6500000022</v>
      </c>
      <c r="F7" s="45">
        <f t="shared" si="0"/>
        <v>116.85444931034294</v>
      </c>
    </row>
    <row r="8" spans="1:24" ht="12.75" customHeight="1" x14ac:dyDescent="0.2">
      <c r="A8" s="63">
        <v>611</v>
      </c>
      <c r="B8" s="220" t="s">
        <v>66</v>
      </c>
      <c r="C8" s="247" t="s">
        <v>67</v>
      </c>
      <c r="D8" s="60">
        <f>SUM(D9:D14)-D15-D16</f>
        <v>6068112.1400000006</v>
      </c>
      <c r="E8" s="60">
        <f>SUM(E9:E14)-E15-E16</f>
        <v>7226645.1100000013</v>
      </c>
      <c r="F8" s="45">
        <f t="shared" si="0"/>
        <v>119.09214832011988</v>
      </c>
    </row>
    <row r="9" spans="1:24" ht="12.75" customHeight="1" x14ac:dyDescent="0.2">
      <c r="A9" s="63">
        <v>6111</v>
      </c>
      <c r="B9" s="65" t="s">
        <v>68</v>
      </c>
      <c r="C9" s="247" t="s">
        <v>69</v>
      </c>
      <c r="D9" s="194">
        <v>4884750.51</v>
      </c>
      <c r="E9" s="194">
        <v>5834912.7199999997</v>
      </c>
      <c r="F9" s="45">
        <f t="shared" si="0"/>
        <v>119.4516016335909</v>
      </c>
    </row>
    <row r="10" spans="1:24" ht="12.75" customHeight="1" x14ac:dyDescent="0.2">
      <c r="A10" s="63">
        <v>6112</v>
      </c>
      <c r="B10" s="65" t="s">
        <v>70</v>
      </c>
      <c r="C10" s="247" t="s">
        <v>71</v>
      </c>
      <c r="D10" s="194">
        <v>460107.91</v>
      </c>
      <c r="E10" s="194">
        <v>601604.93999999994</v>
      </c>
      <c r="F10" s="45">
        <f t="shared" si="0"/>
        <v>130.75300965810391</v>
      </c>
    </row>
    <row r="11" spans="1:24" ht="12.75" customHeight="1" x14ac:dyDescent="0.2">
      <c r="A11" s="63">
        <v>6113</v>
      </c>
      <c r="B11" s="65" t="s">
        <v>72</v>
      </c>
      <c r="C11" s="247" t="s">
        <v>73</v>
      </c>
      <c r="D11" s="194">
        <v>661214.15</v>
      </c>
      <c r="E11" s="194">
        <v>706210.03</v>
      </c>
      <c r="F11" s="45">
        <f t="shared" si="0"/>
        <v>106.80503888188116</v>
      </c>
    </row>
    <row r="12" spans="1:24" ht="12.75" customHeight="1" x14ac:dyDescent="0.2">
      <c r="A12" s="63">
        <v>6114</v>
      </c>
      <c r="B12" s="65" t="s">
        <v>74</v>
      </c>
      <c r="C12" s="247" t="s">
        <v>75</v>
      </c>
      <c r="D12" s="194">
        <v>439472.91</v>
      </c>
      <c r="E12" s="194">
        <v>548188.18999999994</v>
      </c>
      <c r="F12" s="45">
        <f t="shared" si="0"/>
        <v>124.73765220249867</v>
      </c>
    </row>
    <row r="13" spans="1:24" ht="12.75" customHeight="1" x14ac:dyDescent="0.2">
      <c r="A13" s="63">
        <v>6115</v>
      </c>
      <c r="B13" s="65" t="s">
        <v>76</v>
      </c>
      <c r="C13" s="247" t="s">
        <v>77</v>
      </c>
      <c r="D13" s="194">
        <v>289401.38</v>
      </c>
      <c r="E13" s="194">
        <v>296269.98</v>
      </c>
      <c r="F13" s="45">
        <f t="shared" si="0"/>
        <v>102.3733819099273</v>
      </c>
    </row>
    <row r="14" spans="1:24" ht="12.75" customHeight="1" x14ac:dyDescent="0.2">
      <c r="A14" s="63">
        <v>6116</v>
      </c>
      <c r="B14" s="65" t="s">
        <v>78</v>
      </c>
      <c r="C14" s="247" t="s">
        <v>79</v>
      </c>
      <c r="D14" s="194">
        <v>0</v>
      </c>
      <c r="E14" s="194">
        <v>0</v>
      </c>
      <c r="F14" s="45" t="str">
        <f t="shared" si="0"/>
        <v>-</v>
      </c>
    </row>
    <row r="15" spans="1:24" ht="12.75" customHeight="1" x14ac:dyDescent="0.2">
      <c r="A15" s="63">
        <v>6117</v>
      </c>
      <c r="B15" s="220" t="s">
        <v>80</v>
      </c>
      <c r="C15" s="247" t="s">
        <v>81</v>
      </c>
      <c r="D15" s="194">
        <v>666834.72</v>
      </c>
      <c r="E15" s="194">
        <v>760540.75</v>
      </c>
      <c r="F15" s="45">
        <f t="shared" si="0"/>
        <v>114.05236218054154</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929248.07000000007</v>
      </c>
      <c r="E23" s="60">
        <f t="shared" si="2"/>
        <v>945600.15</v>
      </c>
      <c r="F23" s="45">
        <f t="shared" si="0"/>
        <v>101.75971094564662</v>
      </c>
    </row>
    <row r="24" spans="1:6" ht="12.75" customHeight="1" x14ac:dyDescent="0.2">
      <c r="A24" s="63">
        <v>6131</v>
      </c>
      <c r="B24" s="65" t="s">
        <v>98</v>
      </c>
      <c r="C24" s="247" t="s">
        <v>99</v>
      </c>
      <c r="D24" s="194">
        <v>157894.68</v>
      </c>
      <c r="E24" s="194">
        <v>121489.37</v>
      </c>
      <c r="F24" s="45">
        <f t="shared" si="0"/>
        <v>76.943295366252997</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771353.39</v>
      </c>
      <c r="E27" s="194">
        <v>824110.78</v>
      </c>
      <c r="F27" s="45">
        <f t="shared" si="0"/>
        <v>106.83958749439087</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283419.17</v>
      </c>
      <c r="E29" s="60">
        <f>SUM(E30:E35)</f>
        <v>335669.39</v>
      </c>
      <c r="F29" s="45">
        <f t="shared" si="0"/>
        <v>118.43566897750777</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283419.17</v>
      </c>
      <c r="E31" s="194">
        <v>335669.39</v>
      </c>
      <c r="F31" s="45">
        <f t="shared" si="0"/>
        <v>118.43566897750777</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981346.07000000007</v>
      </c>
      <c r="E49" s="60">
        <f>E50+E53+E58+E61+E64+E68+E71+E74+E77</f>
        <v>4944246.76</v>
      </c>
      <c r="F49" s="45">
        <f t="shared" si="0"/>
        <v>503.82295411851999</v>
      </c>
    </row>
    <row r="50" spans="1:6" ht="12.75" customHeight="1" x14ac:dyDescent="0.2">
      <c r="A50" s="63">
        <v>631</v>
      </c>
      <c r="B50" s="65" t="s">
        <v>150</v>
      </c>
      <c r="C50" s="247" t="s">
        <v>151</v>
      </c>
      <c r="D50" s="60">
        <f t="shared" ref="D50:E50" si="7">D51+D52</f>
        <v>288576.58999999997</v>
      </c>
      <c r="E50" s="60">
        <f t="shared" si="7"/>
        <v>332752.95</v>
      </c>
      <c r="F50" s="45">
        <f t="shared" si="0"/>
        <v>115.30836579640781</v>
      </c>
    </row>
    <row r="51" spans="1:6" ht="12.75" customHeight="1" x14ac:dyDescent="0.2">
      <c r="A51" s="63">
        <v>6311</v>
      </c>
      <c r="B51" s="65" t="s">
        <v>152</v>
      </c>
      <c r="C51" s="247" t="s">
        <v>153</v>
      </c>
      <c r="D51" s="194">
        <v>73000</v>
      </c>
      <c r="E51" s="194">
        <v>16851.560000000001</v>
      </c>
      <c r="F51" s="45">
        <f t="shared" si="0"/>
        <v>23.084328767123289</v>
      </c>
    </row>
    <row r="52" spans="1:6" ht="12.75" customHeight="1" x14ac:dyDescent="0.2">
      <c r="A52" s="63">
        <v>6312</v>
      </c>
      <c r="B52" s="65" t="s">
        <v>154</v>
      </c>
      <c r="C52" s="247" t="s">
        <v>155</v>
      </c>
      <c r="D52" s="194">
        <v>215576.59</v>
      </c>
      <c r="E52" s="194">
        <v>315901.39</v>
      </c>
      <c r="F52" s="45">
        <f t="shared" si="0"/>
        <v>146.53789170707265</v>
      </c>
    </row>
    <row r="53" spans="1:6" ht="24" x14ac:dyDescent="0.2">
      <c r="A53" s="63">
        <v>632</v>
      </c>
      <c r="B53" s="65" t="s">
        <v>156</v>
      </c>
      <c r="C53" s="247" t="s">
        <v>157</v>
      </c>
      <c r="D53" s="60">
        <f t="shared" ref="D53:E53" si="8">SUM(D54:D57)</f>
        <v>0</v>
      </c>
      <c r="E53" s="60">
        <f t="shared" si="8"/>
        <v>3400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c r="E56" s="194">
        <v>3400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240176.14</v>
      </c>
      <c r="E58" s="60">
        <f t="shared" si="9"/>
        <v>726752.04</v>
      </c>
      <c r="F58" s="45">
        <f t="shared" si="0"/>
        <v>302.59127322139494</v>
      </c>
    </row>
    <row r="59" spans="1:6" ht="24" x14ac:dyDescent="0.2">
      <c r="A59" s="63">
        <v>6331</v>
      </c>
      <c r="B59" s="65" t="s">
        <v>168</v>
      </c>
      <c r="C59" s="247" t="s">
        <v>169</v>
      </c>
      <c r="D59" s="194">
        <v>184176.14</v>
      </c>
      <c r="E59" s="194">
        <v>351931.62</v>
      </c>
      <c r="F59" s="45">
        <f t="shared" si="0"/>
        <v>191.08426314070866</v>
      </c>
    </row>
    <row r="60" spans="1:6" ht="24" x14ac:dyDescent="0.2">
      <c r="A60" s="63">
        <v>6332</v>
      </c>
      <c r="B60" s="65" t="s">
        <v>170</v>
      </c>
      <c r="C60" s="247" t="s">
        <v>171</v>
      </c>
      <c r="D60" s="194">
        <v>56000</v>
      </c>
      <c r="E60" s="194">
        <v>374820.42</v>
      </c>
      <c r="F60" s="45">
        <f t="shared" si="0"/>
        <v>669.32217857142848</v>
      </c>
    </row>
    <row r="61" spans="1:6" ht="12.75" customHeight="1" x14ac:dyDescent="0.2">
      <c r="A61" s="63">
        <v>634</v>
      </c>
      <c r="B61" s="65" t="s">
        <v>172</v>
      </c>
      <c r="C61" s="247" t="s">
        <v>173</v>
      </c>
      <c r="D61" s="60">
        <f t="shared" ref="D61:E61" si="10">SUM(D62:D63)</f>
        <v>226476.33000000002</v>
      </c>
      <c r="E61" s="60">
        <f t="shared" si="10"/>
        <v>174402.48</v>
      </c>
      <c r="F61" s="45">
        <f t="shared" si="0"/>
        <v>77.006934896905122</v>
      </c>
    </row>
    <row r="62" spans="1:6" ht="12.75" customHeight="1" x14ac:dyDescent="0.2">
      <c r="A62" s="63">
        <v>6341</v>
      </c>
      <c r="B62" s="65" t="s">
        <v>174</v>
      </c>
      <c r="C62" s="247" t="s">
        <v>175</v>
      </c>
      <c r="D62" s="194">
        <v>62608.13</v>
      </c>
      <c r="E62" s="194">
        <v>99771.46</v>
      </c>
      <c r="F62" s="45">
        <f t="shared" si="0"/>
        <v>159.35863281653678</v>
      </c>
    </row>
    <row r="63" spans="1:6" ht="12.75" customHeight="1" x14ac:dyDescent="0.2">
      <c r="A63" s="63">
        <v>6342</v>
      </c>
      <c r="B63" s="65" t="s">
        <v>176</v>
      </c>
      <c r="C63" s="247" t="s">
        <v>177</v>
      </c>
      <c r="D63" s="194">
        <v>163868.20000000001</v>
      </c>
      <c r="E63" s="194">
        <v>74631.02</v>
      </c>
      <c r="F63" s="45">
        <f t="shared" si="0"/>
        <v>45.543320790733041</v>
      </c>
    </row>
    <row r="64" spans="1:6" ht="24" x14ac:dyDescent="0.2">
      <c r="A64" s="63">
        <v>635</v>
      </c>
      <c r="B64" s="65" t="s">
        <v>178</v>
      </c>
      <c r="C64" s="247" t="s">
        <v>179</v>
      </c>
      <c r="D64" s="60">
        <f>SUM(D65:D67)</f>
        <v>213896.17</v>
      </c>
      <c r="E64" s="60">
        <f>SUM(E65:E67)</f>
        <v>215893.12</v>
      </c>
      <c r="F64" s="45">
        <f t="shared" si="0"/>
        <v>100.93360717959558</v>
      </c>
    </row>
    <row r="65" spans="1:6" ht="12.75" customHeight="1" x14ac:dyDescent="0.2">
      <c r="A65" s="63">
        <v>6351</v>
      </c>
      <c r="B65" s="65" t="s">
        <v>180</v>
      </c>
      <c r="C65" s="247" t="s">
        <v>181</v>
      </c>
      <c r="D65" s="194">
        <v>213896.17</v>
      </c>
      <c r="E65" s="194">
        <v>215893.12</v>
      </c>
      <c r="F65" s="45">
        <f t="shared" si="0"/>
        <v>100.93360717959558</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v>0</v>
      </c>
      <c r="E67" s="192">
        <v>0</v>
      </c>
      <c r="F67" s="71" t="str">
        <f t="shared" si="0"/>
        <v>-</v>
      </c>
    </row>
    <row r="68" spans="1:6" ht="24" x14ac:dyDescent="0.2">
      <c r="A68" s="63" t="s">
        <v>186</v>
      </c>
      <c r="B68" s="183" t="s">
        <v>187</v>
      </c>
      <c r="C68" s="247" t="s">
        <v>186</v>
      </c>
      <c r="D68" s="60">
        <f t="shared" ref="D68:E68" si="11">SUM(D69:D70)</f>
        <v>0</v>
      </c>
      <c r="E68" s="60">
        <f t="shared" si="11"/>
        <v>0</v>
      </c>
      <c r="F68" s="45" t="str">
        <f t="shared" si="0"/>
        <v>-</v>
      </c>
    </row>
    <row r="69" spans="1:6" ht="12.75" customHeight="1" x14ac:dyDescent="0.2">
      <c r="A69" s="63" t="s">
        <v>188</v>
      </c>
      <c r="B69" s="64" t="s">
        <v>189</v>
      </c>
      <c r="C69" s="247" t="s">
        <v>188</v>
      </c>
      <c r="D69" s="194">
        <v>0</v>
      </c>
      <c r="E69" s="194">
        <v>0</v>
      </c>
      <c r="F69" s="45" t="str">
        <f t="shared" si="0"/>
        <v>-</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12220.84</v>
      </c>
      <c r="E74" s="60">
        <f t="shared" si="13"/>
        <v>3491046.17</v>
      </c>
      <c r="F74" s="45" t="str">
        <f t="shared" si="0"/>
        <v>&gt;&gt;100</v>
      </c>
    </row>
    <row r="75" spans="1:6" ht="12.75" customHeight="1" x14ac:dyDescent="0.2">
      <c r="A75" s="63" t="s">
        <v>200</v>
      </c>
      <c r="B75" s="65" t="s">
        <v>201</v>
      </c>
      <c r="C75" s="247" t="s">
        <v>200</v>
      </c>
      <c r="D75" s="194">
        <v>12220.84</v>
      </c>
      <c r="E75" s="194"/>
      <c r="F75" s="45">
        <f t="shared" si="0"/>
        <v>0</v>
      </c>
    </row>
    <row r="76" spans="1:6" ht="12.75" customHeight="1" x14ac:dyDescent="0.2">
      <c r="A76" s="63" t="s">
        <v>202</v>
      </c>
      <c r="B76" s="65" t="s">
        <v>203</v>
      </c>
      <c r="C76" s="247" t="s">
        <v>202</v>
      </c>
      <c r="D76" s="194"/>
      <c r="E76" s="194">
        <v>3491046.17</v>
      </c>
      <c r="F76" s="45" t="str">
        <f t="shared" si="0"/>
        <v>-</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1959856.94</v>
      </c>
      <c r="E82" s="60">
        <f t="shared" si="15"/>
        <v>1981636.37</v>
      </c>
      <c r="F82" s="45">
        <f t="shared" si="0"/>
        <v>101.11127652000968</v>
      </c>
    </row>
    <row r="83" spans="1:6" ht="12.75" customHeight="1" x14ac:dyDescent="0.2">
      <c r="A83" s="63">
        <v>641</v>
      </c>
      <c r="B83" s="64" t="s">
        <v>216</v>
      </c>
      <c r="C83" s="247" t="s">
        <v>217</v>
      </c>
      <c r="D83" s="60">
        <f t="shared" ref="D83:E83" si="16">SUM(D84:D90)</f>
        <v>867668.44</v>
      </c>
      <c r="E83" s="60">
        <f t="shared" si="16"/>
        <v>589922.09</v>
      </c>
      <c r="F83" s="45">
        <f t="shared" si="0"/>
        <v>67.989345100531722</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75335.360000000001</v>
      </c>
      <c r="E85" s="194">
        <v>55359.53</v>
      </c>
      <c r="F85" s="45">
        <f t="shared" si="0"/>
        <v>73.48412485186239</v>
      </c>
    </row>
    <row r="86" spans="1:6" ht="12.75" customHeight="1" x14ac:dyDescent="0.2">
      <c r="A86" s="63">
        <v>6414</v>
      </c>
      <c r="B86" s="64" t="s">
        <v>222</v>
      </c>
      <c r="C86" s="247" t="s">
        <v>223</v>
      </c>
      <c r="D86" s="194">
        <v>4222.2</v>
      </c>
      <c r="E86" s="194">
        <v>1414.44</v>
      </c>
      <c r="F86" s="45">
        <f t="shared" si="0"/>
        <v>33.500071053005541</v>
      </c>
    </row>
    <row r="87" spans="1:6" ht="12.75" customHeight="1" x14ac:dyDescent="0.2">
      <c r="A87" s="63">
        <v>6415</v>
      </c>
      <c r="B87" s="64" t="s">
        <v>224</v>
      </c>
      <c r="C87" s="247" t="s">
        <v>225</v>
      </c>
      <c r="D87" s="194"/>
      <c r="E87" s="194">
        <v>892.42</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788110.88</v>
      </c>
      <c r="E89" s="194">
        <v>530766.72</v>
      </c>
      <c r="F89" s="45">
        <f t="shared" si="0"/>
        <v>67.346706341625435</v>
      </c>
    </row>
    <row r="90" spans="1:6" ht="12.75" customHeight="1" x14ac:dyDescent="0.2">
      <c r="A90" s="63">
        <v>6419</v>
      </c>
      <c r="B90" s="64" t="s">
        <v>230</v>
      </c>
      <c r="C90" s="247" t="s">
        <v>231</v>
      </c>
      <c r="D90" s="194"/>
      <c r="E90" s="194">
        <v>1488.98</v>
      </c>
      <c r="F90" s="45" t="str">
        <f t="shared" si="0"/>
        <v>-</v>
      </c>
    </row>
    <row r="91" spans="1:6" ht="12.75" customHeight="1" x14ac:dyDescent="0.2">
      <c r="A91" s="63">
        <v>642</v>
      </c>
      <c r="B91" s="64" t="s">
        <v>232</v>
      </c>
      <c r="C91" s="247" t="s">
        <v>233</v>
      </c>
      <c r="D91" s="60">
        <f t="shared" ref="D91:E91" si="17">SUM(D92:D97)</f>
        <v>1092188.5</v>
      </c>
      <c r="E91" s="60">
        <f t="shared" si="17"/>
        <v>1391714.28</v>
      </c>
      <c r="F91" s="45">
        <f t="shared" si="0"/>
        <v>127.42436676452829</v>
      </c>
    </row>
    <row r="92" spans="1:6" ht="12.75" customHeight="1" x14ac:dyDescent="0.2">
      <c r="A92" s="63">
        <v>6421</v>
      </c>
      <c r="B92" s="64" t="s">
        <v>234</v>
      </c>
      <c r="C92" s="247" t="s">
        <v>235</v>
      </c>
      <c r="D92" s="194">
        <v>96029.24</v>
      </c>
      <c r="E92" s="194">
        <v>70739.710000000006</v>
      </c>
      <c r="F92" s="45">
        <f t="shared" si="0"/>
        <v>73.664760858255264</v>
      </c>
    </row>
    <row r="93" spans="1:6" ht="12.75" customHeight="1" x14ac:dyDescent="0.2">
      <c r="A93" s="63">
        <v>6422</v>
      </c>
      <c r="B93" s="64" t="s">
        <v>236</v>
      </c>
      <c r="C93" s="247" t="s">
        <v>237</v>
      </c>
      <c r="D93" s="194">
        <v>106246.88</v>
      </c>
      <c r="E93" s="194">
        <v>258661.54</v>
      </c>
      <c r="F93" s="45">
        <f t="shared" si="0"/>
        <v>243.45330422879238</v>
      </c>
    </row>
    <row r="94" spans="1:6" ht="12.75" customHeight="1" x14ac:dyDescent="0.2">
      <c r="A94" s="63">
        <v>6423</v>
      </c>
      <c r="B94" s="64" t="s">
        <v>238</v>
      </c>
      <c r="C94" s="247" t="s">
        <v>239</v>
      </c>
      <c r="D94" s="194">
        <v>885293.94</v>
      </c>
      <c r="E94" s="194">
        <v>1057319.3700000001</v>
      </c>
      <c r="F94" s="45">
        <f t="shared" si="0"/>
        <v>119.43144781946661</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4618.4399999999996</v>
      </c>
      <c r="E97" s="194">
        <v>4993.66</v>
      </c>
      <c r="F97" s="45">
        <f t="shared" si="0"/>
        <v>108.12438832159776</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1829887.78</v>
      </c>
      <c r="E106" s="60">
        <f>E107+E112+E120+E124</f>
        <v>1838952.37</v>
      </c>
      <c r="F106" s="45">
        <f t="shared" si="0"/>
        <v>100.49536316374549</v>
      </c>
    </row>
    <row r="107" spans="1:6" ht="12.75" customHeight="1" x14ac:dyDescent="0.2">
      <c r="A107" s="63">
        <v>651</v>
      </c>
      <c r="B107" s="64" t="s">
        <v>264</v>
      </c>
      <c r="C107" s="247" t="s">
        <v>265</v>
      </c>
      <c r="D107" s="60">
        <f t="shared" ref="D107:E107" si="19">SUM(D108:D111)</f>
        <v>374841.03</v>
      </c>
      <c r="E107" s="60">
        <f t="shared" si="19"/>
        <v>414379.42000000004</v>
      </c>
      <c r="F107" s="45">
        <f t="shared" si="0"/>
        <v>110.54804219271301</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155996.25</v>
      </c>
      <c r="E109" s="194">
        <v>190456.68</v>
      </c>
      <c r="F109" s="45">
        <f t="shared" si="0"/>
        <v>122.09055025361187</v>
      </c>
    </row>
    <row r="110" spans="1:6" ht="12.75" customHeight="1" x14ac:dyDescent="0.2">
      <c r="A110" s="63">
        <v>6513</v>
      </c>
      <c r="B110" s="64" t="s">
        <v>270</v>
      </c>
      <c r="C110" s="247" t="s">
        <v>271</v>
      </c>
      <c r="D110" s="194">
        <v>350.92</v>
      </c>
      <c r="E110" s="194">
        <v>99.14</v>
      </c>
      <c r="F110" s="45">
        <f t="shared" si="0"/>
        <v>28.25145332269463</v>
      </c>
    </row>
    <row r="111" spans="1:6" ht="12.75" customHeight="1" x14ac:dyDescent="0.2">
      <c r="A111" s="63">
        <v>6514</v>
      </c>
      <c r="B111" s="64" t="s">
        <v>272</v>
      </c>
      <c r="C111" s="247" t="s">
        <v>273</v>
      </c>
      <c r="D111" s="194">
        <v>218493.86</v>
      </c>
      <c r="E111" s="194">
        <v>223823.6</v>
      </c>
      <c r="F111" s="45">
        <f t="shared" si="0"/>
        <v>102.43930882085199</v>
      </c>
    </row>
    <row r="112" spans="1:6" ht="12.75" customHeight="1" x14ac:dyDescent="0.2">
      <c r="A112" s="63">
        <v>652</v>
      </c>
      <c r="B112" s="64" t="s">
        <v>274</v>
      </c>
      <c r="C112" s="247" t="s">
        <v>275</v>
      </c>
      <c r="D112" s="60">
        <f t="shared" ref="D112:E112" si="20">SUM(D113:D119)</f>
        <v>90101.33</v>
      </c>
      <c r="E112" s="60">
        <f t="shared" si="20"/>
        <v>82682.009999999995</v>
      </c>
      <c r="F112" s="45">
        <f t="shared" si="0"/>
        <v>91.765582150674135</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337.69</v>
      </c>
      <c r="E114" s="194">
        <v>9.39</v>
      </c>
      <c r="F114" s="45">
        <f t="shared" si="0"/>
        <v>2.7806568154224292</v>
      </c>
    </row>
    <row r="115" spans="1:6" ht="12.75" customHeight="1" x14ac:dyDescent="0.2">
      <c r="A115" s="63">
        <v>6524</v>
      </c>
      <c r="B115" s="64" t="s">
        <v>280</v>
      </c>
      <c r="C115" s="247" t="s">
        <v>281</v>
      </c>
      <c r="D115" s="194">
        <v>0</v>
      </c>
      <c r="E115" s="194">
        <v>0</v>
      </c>
      <c r="F115" s="45" t="str">
        <f t="shared" si="0"/>
        <v>-</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89763.64</v>
      </c>
      <c r="E117" s="194">
        <v>82672.62</v>
      </c>
      <c r="F117" s="45">
        <f t="shared" si="0"/>
        <v>92.100342633164161</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1364945.42</v>
      </c>
      <c r="E120" s="60">
        <f t="shared" si="21"/>
        <v>1341890.94</v>
      </c>
      <c r="F120" s="45">
        <f t="shared" si="0"/>
        <v>98.310959569357721</v>
      </c>
    </row>
    <row r="121" spans="1:6" ht="12.75" customHeight="1" x14ac:dyDescent="0.2">
      <c r="A121" s="63">
        <v>6531</v>
      </c>
      <c r="B121" s="64" t="s">
        <v>292</v>
      </c>
      <c r="C121" s="247" t="s">
        <v>293</v>
      </c>
      <c r="D121" s="194">
        <v>275271.92</v>
      </c>
      <c r="E121" s="194">
        <v>315712.14</v>
      </c>
      <c r="F121" s="45">
        <f t="shared" si="0"/>
        <v>114.69100807666834</v>
      </c>
    </row>
    <row r="122" spans="1:6" ht="12.75" customHeight="1" x14ac:dyDescent="0.2">
      <c r="A122" s="63">
        <v>6532</v>
      </c>
      <c r="B122" s="64" t="s">
        <v>294</v>
      </c>
      <c r="C122" s="247" t="s">
        <v>295</v>
      </c>
      <c r="D122" s="194">
        <v>1089673.5</v>
      </c>
      <c r="E122" s="194">
        <v>1026178.8</v>
      </c>
      <c r="F122" s="45">
        <f t="shared" si="0"/>
        <v>94.173052753875368</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220624.06</v>
      </c>
      <c r="E125" s="60">
        <f t="shared" si="22"/>
        <v>514673.02999999997</v>
      </c>
      <c r="F125" s="45">
        <f t="shared" si="0"/>
        <v>233.28055426049178</v>
      </c>
    </row>
    <row r="126" spans="1:6" ht="12.75" customHeight="1" x14ac:dyDescent="0.2">
      <c r="A126" s="63">
        <v>661</v>
      </c>
      <c r="B126" s="65" t="s">
        <v>302</v>
      </c>
      <c r="C126" s="247" t="s">
        <v>303</v>
      </c>
      <c r="D126" s="60">
        <f t="shared" ref="D126:E126" si="23">SUM(D127:D128)</f>
        <v>313.70999999999998</v>
      </c>
      <c r="E126" s="60">
        <f t="shared" si="23"/>
        <v>318.33</v>
      </c>
      <c r="F126" s="45">
        <f t="shared" si="0"/>
        <v>101.47269771444965</v>
      </c>
    </row>
    <row r="127" spans="1:6" ht="12.75" customHeight="1" x14ac:dyDescent="0.2">
      <c r="A127" s="63">
        <v>6614</v>
      </c>
      <c r="B127" s="65" t="s">
        <v>304</v>
      </c>
      <c r="C127" s="247" t="s">
        <v>305</v>
      </c>
      <c r="D127" s="194">
        <v>313.70999999999998</v>
      </c>
      <c r="E127" s="194">
        <v>318.33</v>
      </c>
      <c r="F127" s="45">
        <f t="shared" si="0"/>
        <v>101.47269771444965</v>
      </c>
    </row>
    <row r="128" spans="1:6" ht="12.75" customHeight="1" x14ac:dyDescent="0.2">
      <c r="A128" s="63">
        <v>6615</v>
      </c>
      <c r="B128" s="65" t="s">
        <v>306</v>
      </c>
      <c r="C128" s="247" t="s">
        <v>307</v>
      </c>
      <c r="D128" s="194">
        <v>0</v>
      </c>
      <c r="E128" s="194">
        <v>0</v>
      </c>
      <c r="F128" s="45" t="str">
        <f t="shared" si="0"/>
        <v>-</v>
      </c>
    </row>
    <row r="129" spans="1:6" ht="36" x14ac:dyDescent="0.2">
      <c r="A129" s="63">
        <v>663</v>
      </c>
      <c r="B129" s="182" t="s">
        <v>308</v>
      </c>
      <c r="C129" s="247" t="s">
        <v>309</v>
      </c>
      <c r="D129" s="60">
        <f t="shared" ref="D129:E129" si="24">SUM(D130:D133)</f>
        <v>220310.35</v>
      </c>
      <c r="E129" s="60">
        <f t="shared" si="24"/>
        <v>514354.69999999995</v>
      </c>
      <c r="F129" s="45">
        <f t="shared" si="0"/>
        <v>233.46824150567596</v>
      </c>
    </row>
    <row r="130" spans="1:6" ht="12.75" customHeight="1" x14ac:dyDescent="0.2">
      <c r="A130" s="63">
        <v>6631</v>
      </c>
      <c r="B130" s="65" t="s">
        <v>310</v>
      </c>
      <c r="C130" s="247" t="s">
        <v>311</v>
      </c>
      <c r="D130" s="194">
        <v>120562.44</v>
      </c>
      <c r="E130" s="194">
        <v>155490.07999999999</v>
      </c>
      <c r="F130" s="45">
        <f t="shared" si="0"/>
        <v>128.97058155093742</v>
      </c>
    </row>
    <row r="131" spans="1:6" ht="12.75" customHeight="1" x14ac:dyDescent="0.2">
      <c r="A131" s="63">
        <v>6632</v>
      </c>
      <c r="B131" s="182" t="s">
        <v>312</v>
      </c>
      <c r="C131" s="247" t="s">
        <v>313</v>
      </c>
      <c r="D131" s="194">
        <v>99747.91</v>
      </c>
      <c r="E131" s="194">
        <v>358864.62</v>
      </c>
      <c r="F131" s="45">
        <f t="shared" si="0"/>
        <v>359.7715681461396</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31840.289999999997</v>
      </c>
      <c r="E140" s="60">
        <f t="shared" si="28"/>
        <v>51110.11</v>
      </c>
      <c r="F140" s="45">
        <f t="shared" si="26"/>
        <v>160.5202402365054</v>
      </c>
    </row>
    <row r="141" spans="1:6" ht="12.75" customHeight="1" x14ac:dyDescent="0.2">
      <c r="A141" s="63">
        <v>681</v>
      </c>
      <c r="B141" s="65" t="s">
        <v>332</v>
      </c>
      <c r="C141" s="247" t="s">
        <v>333</v>
      </c>
      <c r="D141" s="60">
        <f t="shared" ref="D141:E141" si="29">SUM(D142:D150)</f>
        <v>29879.879999999997</v>
      </c>
      <c r="E141" s="60">
        <f t="shared" si="29"/>
        <v>18450</v>
      </c>
      <c r="F141" s="45">
        <f t="shared" si="26"/>
        <v>61.747235932674435</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10083.01</v>
      </c>
      <c r="E146" s="194">
        <v>16892.54</v>
      </c>
      <c r="F146" s="45">
        <f t="shared" si="26"/>
        <v>167.53469450094764</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19796.87</v>
      </c>
      <c r="E150" s="194">
        <v>1557.46</v>
      </c>
      <c r="F150" s="45">
        <f t="shared" si="26"/>
        <v>7.8672032498066615</v>
      </c>
    </row>
    <row r="151" spans="1:6" ht="12.75" customHeight="1" x14ac:dyDescent="0.2">
      <c r="A151" s="63">
        <v>683</v>
      </c>
      <c r="B151" s="64" t="s">
        <v>352</v>
      </c>
      <c r="C151" s="247" t="s">
        <v>353</v>
      </c>
      <c r="D151" s="194">
        <v>1960.41</v>
      </c>
      <c r="E151" s="194">
        <v>32660.11</v>
      </c>
      <c r="F151" s="45">
        <f t="shared" si="26"/>
        <v>1665.9836462780745</v>
      </c>
    </row>
    <row r="152" spans="1:6" ht="12.75" customHeight="1" x14ac:dyDescent="0.2">
      <c r="A152" s="63">
        <v>3</v>
      </c>
      <c r="B152" s="64" t="s">
        <v>354</v>
      </c>
      <c r="C152" s="247" t="s">
        <v>60</v>
      </c>
      <c r="D152" s="60">
        <f>D153+D164+D202+D221+D230+D262+D273</f>
        <v>10495600.729999999</v>
      </c>
      <c r="E152" s="60">
        <f>E153+E164+E202+E221+E230+E262+E273</f>
        <v>12226596.640000001</v>
      </c>
      <c r="F152" s="45">
        <f t="shared" si="26"/>
        <v>116.49258536533526</v>
      </c>
    </row>
    <row r="153" spans="1:6" ht="12.75" customHeight="1" x14ac:dyDescent="0.2">
      <c r="A153" s="63">
        <v>31</v>
      </c>
      <c r="B153" s="64" t="s">
        <v>355</v>
      </c>
      <c r="C153" s="247" t="s">
        <v>356</v>
      </c>
      <c r="D153" s="60">
        <f t="shared" ref="D153:E153" si="30">D154+D159+D160</f>
        <v>872888.16</v>
      </c>
      <c r="E153" s="60">
        <f t="shared" si="30"/>
        <v>964463.98</v>
      </c>
      <c r="F153" s="45">
        <f t="shared" si="26"/>
        <v>110.49112866876325</v>
      </c>
    </row>
    <row r="154" spans="1:6" ht="12.75" customHeight="1" x14ac:dyDescent="0.2">
      <c r="A154" s="63">
        <v>311</v>
      </c>
      <c r="B154" s="64" t="s">
        <v>357</v>
      </c>
      <c r="C154" s="247" t="s">
        <v>358</v>
      </c>
      <c r="D154" s="60">
        <f t="shared" ref="D154:E154" si="31">SUM(D155:D158)</f>
        <v>697387.91</v>
      </c>
      <c r="E154" s="60">
        <f t="shared" si="31"/>
        <v>775474.35</v>
      </c>
      <c r="F154" s="45">
        <f t="shared" si="26"/>
        <v>111.1969879145166</v>
      </c>
    </row>
    <row r="155" spans="1:6" ht="12.75" customHeight="1" x14ac:dyDescent="0.2">
      <c r="A155" s="63">
        <v>3111</v>
      </c>
      <c r="B155" s="64" t="s">
        <v>359</v>
      </c>
      <c r="C155" s="247" t="s">
        <v>360</v>
      </c>
      <c r="D155" s="194">
        <v>694823.64</v>
      </c>
      <c r="E155" s="194">
        <v>772243.01</v>
      </c>
      <c r="F155" s="45">
        <f t="shared" si="26"/>
        <v>111.14230511788574</v>
      </c>
    </row>
    <row r="156" spans="1:6" ht="12.75" customHeight="1" x14ac:dyDescent="0.2">
      <c r="A156" s="63">
        <v>3112</v>
      </c>
      <c r="B156" s="64" t="s">
        <v>361</v>
      </c>
      <c r="C156" s="247" t="s">
        <v>362</v>
      </c>
      <c r="D156" s="194">
        <v>2564.27</v>
      </c>
      <c r="E156" s="194">
        <v>3231.34</v>
      </c>
      <c r="F156" s="45">
        <f t="shared" si="26"/>
        <v>126.01403128375716</v>
      </c>
    </row>
    <row r="157" spans="1:6" ht="12.75" customHeight="1" x14ac:dyDescent="0.2">
      <c r="A157" s="63">
        <v>3113</v>
      </c>
      <c r="B157" s="65" t="s">
        <v>363</v>
      </c>
      <c r="C157" s="247" t="s">
        <v>364</v>
      </c>
      <c r="D157" s="194">
        <v>0</v>
      </c>
      <c r="E157" s="194">
        <v>0</v>
      </c>
      <c r="F157" s="45" t="str">
        <f t="shared" si="26"/>
        <v>-</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60854.35</v>
      </c>
      <c r="E159" s="194">
        <v>61555.98</v>
      </c>
      <c r="F159" s="45">
        <f t="shared" si="26"/>
        <v>101.15296605747987</v>
      </c>
    </row>
    <row r="160" spans="1:6" ht="12.75" customHeight="1" x14ac:dyDescent="0.2">
      <c r="A160" s="63">
        <v>313</v>
      </c>
      <c r="B160" s="65" t="s">
        <v>369</v>
      </c>
      <c r="C160" s="247" t="s">
        <v>370</v>
      </c>
      <c r="D160" s="60">
        <f t="shared" ref="D160:E160" si="32">SUM(D161:D163)</f>
        <v>114645.9</v>
      </c>
      <c r="E160" s="60">
        <f t="shared" si="32"/>
        <v>127433.65</v>
      </c>
      <c r="F160" s="45">
        <f t="shared" si="26"/>
        <v>111.15412762253163</v>
      </c>
    </row>
    <row r="161" spans="1:6" ht="12.75" customHeight="1" x14ac:dyDescent="0.2">
      <c r="A161" s="63">
        <v>3131</v>
      </c>
      <c r="B161" s="65" t="s">
        <v>371</v>
      </c>
      <c r="C161" s="247" t="s">
        <v>372</v>
      </c>
      <c r="D161" s="194">
        <v>0</v>
      </c>
      <c r="E161" s="194">
        <v>0</v>
      </c>
      <c r="F161" s="45" t="str">
        <f t="shared" si="26"/>
        <v>-</v>
      </c>
    </row>
    <row r="162" spans="1:6" ht="12.75" customHeight="1" x14ac:dyDescent="0.2">
      <c r="A162" s="63">
        <v>3132</v>
      </c>
      <c r="B162" s="65" t="s">
        <v>373</v>
      </c>
      <c r="C162" s="247" t="s">
        <v>374</v>
      </c>
      <c r="D162" s="194">
        <v>114645.9</v>
      </c>
      <c r="E162" s="194">
        <v>127433.65</v>
      </c>
      <c r="F162" s="45">
        <f t="shared" si="26"/>
        <v>111.15412762253163</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4391780.0999999996</v>
      </c>
      <c r="E164" s="60">
        <f>E165+E170+E178+E188+E189+E194</f>
        <v>4722513.03</v>
      </c>
      <c r="F164" s="45">
        <f t="shared" si="26"/>
        <v>107.53072609441445</v>
      </c>
    </row>
    <row r="165" spans="1:6" ht="12.75" customHeight="1" x14ac:dyDescent="0.2">
      <c r="A165" s="63">
        <v>321</v>
      </c>
      <c r="B165" s="64" t="s">
        <v>379</v>
      </c>
      <c r="C165" s="247" t="s">
        <v>380</v>
      </c>
      <c r="D165" s="60">
        <f t="shared" ref="D165:E165" si="33">SUM(D166:D169)</f>
        <v>64227.17</v>
      </c>
      <c r="E165" s="60">
        <f t="shared" si="33"/>
        <v>56822.520000000004</v>
      </c>
      <c r="F165" s="45">
        <f t="shared" si="26"/>
        <v>88.471156365756116</v>
      </c>
    </row>
    <row r="166" spans="1:6" ht="12.75" customHeight="1" x14ac:dyDescent="0.2">
      <c r="A166" s="63">
        <v>3211</v>
      </c>
      <c r="B166" s="64" t="s">
        <v>381</v>
      </c>
      <c r="C166" s="247" t="s">
        <v>382</v>
      </c>
      <c r="D166" s="194">
        <v>21508.43</v>
      </c>
      <c r="E166" s="194">
        <v>14271.65</v>
      </c>
      <c r="F166" s="45">
        <f t="shared" si="26"/>
        <v>66.35375059918367</v>
      </c>
    </row>
    <row r="167" spans="1:6" ht="12.75" customHeight="1" x14ac:dyDescent="0.2">
      <c r="A167" s="63">
        <v>3212</v>
      </c>
      <c r="B167" s="64" t="s">
        <v>383</v>
      </c>
      <c r="C167" s="247" t="s">
        <v>384</v>
      </c>
      <c r="D167" s="194">
        <v>38541.760000000002</v>
      </c>
      <c r="E167" s="194">
        <v>40006.36</v>
      </c>
      <c r="F167" s="45">
        <f t="shared" si="26"/>
        <v>103.80003404099864</v>
      </c>
    </row>
    <row r="168" spans="1:6" ht="12.75" customHeight="1" x14ac:dyDescent="0.2">
      <c r="A168" s="63">
        <v>3213</v>
      </c>
      <c r="B168" s="64" t="s">
        <v>385</v>
      </c>
      <c r="C168" s="247" t="s">
        <v>386</v>
      </c>
      <c r="D168" s="194">
        <v>4176.9799999999996</v>
      </c>
      <c r="E168" s="194">
        <v>2544.5100000000002</v>
      </c>
      <c r="F168" s="45">
        <f t="shared" si="26"/>
        <v>60.917457110160946</v>
      </c>
    </row>
    <row r="169" spans="1:6" ht="12.75" customHeight="1" x14ac:dyDescent="0.2">
      <c r="A169" s="63">
        <v>3214</v>
      </c>
      <c r="B169" s="64" t="s">
        <v>387</v>
      </c>
      <c r="C169" s="247" t="s">
        <v>388</v>
      </c>
      <c r="D169" s="194">
        <v>0</v>
      </c>
      <c r="E169" s="194">
        <v>0</v>
      </c>
      <c r="F169" s="45" t="str">
        <f t="shared" si="26"/>
        <v>-</v>
      </c>
    </row>
    <row r="170" spans="1:6" ht="12.75" customHeight="1" x14ac:dyDescent="0.2">
      <c r="A170" s="63">
        <v>322</v>
      </c>
      <c r="B170" s="64" t="s">
        <v>389</v>
      </c>
      <c r="C170" s="247" t="s">
        <v>390</v>
      </c>
      <c r="D170" s="60">
        <f t="shared" ref="D170:E170" si="34">SUM(D171:D177)</f>
        <v>333621.14999999997</v>
      </c>
      <c r="E170" s="60">
        <f t="shared" si="34"/>
        <v>374413.00999999995</v>
      </c>
      <c r="F170" s="45">
        <f t="shared" si="26"/>
        <v>112.2270005963351</v>
      </c>
    </row>
    <row r="171" spans="1:6" ht="12.75" customHeight="1" x14ac:dyDescent="0.2">
      <c r="A171" s="63">
        <v>3221</v>
      </c>
      <c r="B171" s="64" t="s">
        <v>391</v>
      </c>
      <c r="C171" s="247" t="s">
        <v>392</v>
      </c>
      <c r="D171" s="194">
        <v>38659.519999999997</v>
      </c>
      <c r="E171" s="194">
        <v>51565.55</v>
      </c>
      <c r="F171" s="45">
        <f t="shared" si="26"/>
        <v>133.38383404656861</v>
      </c>
    </row>
    <row r="172" spans="1:6" ht="12.75" customHeight="1" x14ac:dyDescent="0.2">
      <c r="A172" s="63">
        <v>3222</v>
      </c>
      <c r="B172" s="64" t="s">
        <v>393</v>
      </c>
      <c r="C172" s="247" t="s">
        <v>394</v>
      </c>
      <c r="D172" s="194">
        <v>3245.44</v>
      </c>
      <c r="E172" s="194">
        <v>49068.7</v>
      </c>
      <c r="F172" s="45">
        <f t="shared" si="26"/>
        <v>1511.9275044369947</v>
      </c>
    </row>
    <row r="173" spans="1:6" ht="12.75" customHeight="1" x14ac:dyDescent="0.2">
      <c r="A173" s="63">
        <v>3223</v>
      </c>
      <c r="B173" s="65" t="s">
        <v>395</v>
      </c>
      <c r="C173" s="247" t="s">
        <v>396</v>
      </c>
      <c r="D173" s="194">
        <v>182192.16</v>
      </c>
      <c r="E173" s="194">
        <v>177542.11</v>
      </c>
      <c r="F173" s="45">
        <f t="shared" si="26"/>
        <v>97.447722229101402</v>
      </c>
    </row>
    <row r="174" spans="1:6" ht="12.75" customHeight="1" x14ac:dyDescent="0.2">
      <c r="A174" s="63">
        <v>3224</v>
      </c>
      <c r="B174" s="65" t="s">
        <v>397</v>
      </c>
      <c r="C174" s="247" t="s">
        <v>398</v>
      </c>
      <c r="D174" s="194">
        <v>93159.38</v>
      </c>
      <c r="E174" s="194">
        <v>70179.73</v>
      </c>
      <c r="F174" s="45">
        <f t="shared" si="26"/>
        <v>75.332972374869811</v>
      </c>
    </row>
    <row r="175" spans="1:6" ht="12.75" customHeight="1" x14ac:dyDescent="0.2">
      <c r="A175" s="63">
        <v>3225</v>
      </c>
      <c r="B175" s="65" t="s">
        <v>399</v>
      </c>
      <c r="C175" s="247" t="s">
        <v>400</v>
      </c>
      <c r="D175" s="194">
        <v>15807.11</v>
      </c>
      <c r="E175" s="194">
        <v>23210.51</v>
      </c>
      <c r="F175" s="45">
        <f t="shared" si="26"/>
        <v>146.83588587667194</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557.54</v>
      </c>
      <c r="E177" s="194">
        <v>2846.41</v>
      </c>
      <c r="F177" s="45">
        <f t="shared" si="26"/>
        <v>510.53018617498299</v>
      </c>
    </row>
    <row r="178" spans="1:6" ht="12.75" customHeight="1" x14ac:dyDescent="0.2">
      <c r="A178" s="63">
        <v>323</v>
      </c>
      <c r="B178" s="65" t="s">
        <v>405</v>
      </c>
      <c r="C178" s="247" t="s">
        <v>406</v>
      </c>
      <c r="D178" s="60">
        <f t="shared" ref="D178:E178" si="35">SUM(D179:D187)</f>
        <v>3801637.81</v>
      </c>
      <c r="E178" s="60">
        <f t="shared" si="35"/>
        <v>4059784.4300000006</v>
      </c>
      <c r="F178" s="45">
        <f t="shared" si="26"/>
        <v>106.79040542265652</v>
      </c>
    </row>
    <row r="179" spans="1:6" ht="12.75" customHeight="1" x14ac:dyDescent="0.2">
      <c r="A179" s="63">
        <v>3231</v>
      </c>
      <c r="B179" s="65" t="s">
        <v>407</v>
      </c>
      <c r="C179" s="247" t="s">
        <v>408</v>
      </c>
      <c r="D179" s="194">
        <v>31684.86</v>
      </c>
      <c r="E179" s="194">
        <v>32930.980000000003</v>
      </c>
      <c r="F179" s="45">
        <f t="shared" si="26"/>
        <v>103.93285626005608</v>
      </c>
    </row>
    <row r="180" spans="1:6" ht="12.75" customHeight="1" x14ac:dyDescent="0.2">
      <c r="A180" s="63">
        <v>3232</v>
      </c>
      <c r="B180" s="65" t="s">
        <v>409</v>
      </c>
      <c r="C180" s="247" t="s">
        <v>410</v>
      </c>
      <c r="D180" s="194">
        <v>2413609.16</v>
      </c>
      <c r="E180" s="194">
        <v>2302638.98</v>
      </c>
      <c r="F180" s="45">
        <f t="shared" si="26"/>
        <v>95.40231360407995</v>
      </c>
    </row>
    <row r="181" spans="1:6" ht="12.75" customHeight="1" x14ac:dyDescent="0.2">
      <c r="A181" s="63">
        <v>3233</v>
      </c>
      <c r="B181" s="65" t="s">
        <v>411</v>
      </c>
      <c r="C181" s="247" t="s">
        <v>412</v>
      </c>
      <c r="D181" s="194">
        <v>73427.31</v>
      </c>
      <c r="E181" s="194">
        <v>105968.21</v>
      </c>
      <c r="F181" s="45">
        <f t="shared" si="26"/>
        <v>144.31716210222055</v>
      </c>
    </row>
    <row r="182" spans="1:6" ht="12.75" customHeight="1" x14ac:dyDescent="0.2">
      <c r="A182" s="63">
        <v>3234</v>
      </c>
      <c r="B182" s="65" t="s">
        <v>413</v>
      </c>
      <c r="C182" s="247" t="s">
        <v>414</v>
      </c>
      <c r="D182" s="194">
        <v>435951.24</v>
      </c>
      <c r="E182" s="194">
        <v>638896.12</v>
      </c>
      <c r="F182" s="45">
        <f t="shared" si="26"/>
        <v>146.55219698423153</v>
      </c>
    </row>
    <row r="183" spans="1:6" ht="12.75" customHeight="1" x14ac:dyDescent="0.2">
      <c r="A183" s="63">
        <v>3235</v>
      </c>
      <c r="B183" s="64" t="s">
        <v>415</v>
      </c>
      <c r="C183" s="247" t="s">
        <v>416</v>
      </c>
      <c r="D183" s="194">
        <v>225969.27</v>
      </c>
      <c r="E183" s="194">
        <v>241384.04</v>
      </c>
      <c r="F183" s="45">
        <f t="shared" si="26"/>
        <v>106.82162224978644</v>
      </c>
    </row>
    <row r="184" spans="1:6" ht="12.75" customHeight="1" x14ac:dyDescent="0.2">
      <c r="A184" s="63">
        <v>3236</v>
      </c>
      <c r="B184" s="64" t="s">
        <v>417</v>
      </c>
      <c r="C184" s="247" t="s">
        <v>418</v>
      </c>
      <c r="D184" s="194">
        <v>78498.03</v>
      </c>
      <c r="E184" s="194">
        <v>71470.97</v>
      </c>
      <c r="F184" s="45">
        <f t="shared" si="26"/>
        <v>91.048106557578578</v>
      </c>
    </row>
    <row r="185" spans="1:6" ht="12.75" customHeight="1" x14ac:dyDescent="0.2">
      <c r="A185" s="63">
        <v>3237</v>
      </c>
      <c r="B185" s="64" t="s">
        <v>419</v>
      </c>
      <c r="C185" s="247" t="s">
        <v>420</v>
      </c>
      <c r="D185" s="194">
        <v>403392.56</v>
      </c>
      <c r="E185" s="194">
        <v>515084.22</v>
      </c>
      <c r="F185" s="45">
        <f t="shared" si="26"/>
        <v>127.6880813072011</v>
      </c>
    </row>
    <row r="186" spans="1:6" ht="12.75" customHeight="1" x14ac:dyDescent="0.2">
      <c r="A186" s="63">
        <v>3238</v>
      </c>
      <c r="B186" s="64" t="s">
        <v>421</v>
      </c>
      <c r="C186" s="247" t="s">
        <v>422</v>
      </c>
      <c r="D186" s="194">
        <v>37538.400000000001</v>
      </c>
      <c r="E186" s="194">
        <v>54368.14</v>
      </c>
      <c r="F186" s="45">
        <f t="shared" si="26"/>
        <v>144.83339726786437</v>
      </c>
    </row>
    <row r="187" spans="1:6" ht="12.75" customHeight="1" x14ac:dyDescent="0.2">
      <c r="A187" s="63">
        <v>3239</v>
      </c>
      <c r="B187" s="64" t="s">
        <v>423</v>
      </c>
      <c r="C187" s="247" t="s">
        <v>424</v>
      </c>
      <c r="D187" s="194">
        <v>101566.98</v>
      </c>
      <c r="E187" s="194">
        <v>97042.77</v>
      </c>
      <c r="F187" s="45">
        <f t="shared" si="26"/>
        <v>95.545589718233231</v>
      </c>
    </row>
    <row r="188" spans="1:6" ht="12.75" customHeight="1" x14ac:dyDescent="0.2">
      <c r="A188" s="63">
        <v>324</v>
      </c>
      <c r="B188" s="64" t="s">
        <v>425</v>
      </c>
      <c r="C188" s="247" t="s">
        <v>426</v>
      </c>
      <c r="D188" s="194">
        <v>2050.66</v>
      </c>
      <c r="E188" s="194">
        <v>4058.81</v>
      </c>
      <c r="F188" s="45">
        <f t="shared" si="26"/>
        <v>197.92700886543847</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190243.31</v>
      </c>
      <c r="E194" s="60">
        <f t="shared" si="36"/>
        <v>227434.26</v>
      </c>
      <c r="F194" s="45">
        <f t="shared" si="26"/>
        <v>119.54914998062219</v>
      </c>
    </row>
    <row r="195" spans="1:6" ht="12.75" customHeight="1" x14ac:dyDescent="0.2">
      <c r="A195" s="63">
        <v>3291</v>
      </c>
      <c r="B195" s="183" t="s">
        <v>439</v>
      </c>
      <c r="C195" s="247" t="s">
        <v>440</v>
      </c>
      <c r="D195" s="194">
        <v>7002.59</v>
      </c>
      <c r="E195" s="194">
        <v>72764.47</v>
      </c>
      <c r="F195" s="45">
        <f t="shared" si="26"/>
        <v>1039.1079586267367</v>
      </c>
    </row>
    <row r="196" spans="1:6" ht="12.75" customHeight="1" x14ac:dyDescent="0.2">
      <c r="A196" s="63">
        <v>3292</v>
      </c>
      <c r="B196" s="64" t="s">
        <v>441</v>
      </c>
      <c r="C196" s="247" t="s">
        <v>442</v>
      </c>
      <c r="D196" s="194">
        <v>9072.42</v>
      </c>
      <c r="E196" s="194">
        <v>14774.62</v>
      </c>
      <c r="F196" s="45">
        <f t="shared" si="26"/>
        <v>162.85202845547275</v>
      </c>
    </row>
    <row r="197" spans="1:6" ht="12.75" customHeight="1" x14ac:dyDescent="0.2">
      <c r="A197" s="63">
        <v>3293</v>
      </c>
      <c r="B197" s="64" t="s">
        <v>443</v>
      </c>
      <c r="C197" s="247" t="s">
        <v>444</v>
      </c>
      <c r="D197" s="194">
        <v>61526.07</v>
      </c>
      <c r="E197" s="194">
        <v>40518.69</v>
      </c>
      <c r="F197" s="45">
        <f t="shared" si="26"/>
        <v>65.856132205421218</v>
      </c>
    </row>
    <row r="198" spans="1:6" ht="12.75" customHeight="1" x14ac:dyDescent="0.2">
      <c r="A198" s="63">
        <v>3294</v>
      </c>
      <c r="B198" s="64" t="s">
        <v>445</v>
      </c>
      <c r="C198" s="247" t="s">
        <v>446</v>
      </c>
      <c r="D198" s="194">
        <v>2177.2399999999998</v>
      </c>
      <c r="E198" s="194">
        <v>4918.87</v>
      </c>
      <c r="F198" s="45">
        <f t="shared" si="26"/>
        <v>225.9222685601955</v>
      </c>
    </row>
    <row r="199" spans="1:6" ht="12.75" customHeight="1" x14ac:dyDescent="0.2">
      <c r="A199" s="63">
        <v>3295</v>
      </c>
      <c r="B199" s="64" t="s">
        <v>447</v>
      </c>
      <c r="C199" s="247" t="s">
        <v>448</v>
      </c>
      <c r="D199" s="194">
        <v>50262.6</v>
      </c>
      <c r="E199" s="194">
        <v>49437.63</v>
      </c>
      <c r="F199" s="45">
        <f t="shared" si="26"/>
        <v>98.358680211529048</v>
      </c>
    </row>
    <row r="200" spans="1:6" ht="12.75" customHeight="1" x14ac:dyDescent="0.2">
      <c r="A200" s="63" t="s">
        <v>449</v>
      </c>
      <c r="B200" s="64" t="s">
        <v>450</v>
      </c>
      <c r="C200" s="247" t="s">
        <v>449</v>
      </c>
      <c r="D200" s="194">
        <v>0</v>
      </c>
      <c r="E200" s="194">
        <v>0</v>
      </c>
      <c r="F200" s="45" t="str">
        <f t="shared" si="26"/>
        <v>-</v>
      </c>
    </row>
    <row r="201" spans="1:6" ht="12.75" customHeight="1" x14ac:dyDescent="0.2">
      <c r="A201" s="63">
        <v>3299</v>
      </c>
      <c r="B201" s="64" t="s">
        <v>451</v>
      </c>
      <c r="C201" s="247" t="s">
        <v>452</v>
      </c>
      <c r="D201" s="194">
        <v>60202.39</v>
      </c>
      <c r="E201" s="194">
        <v>45019.98</v>
      </c>
      <c r="F201" s="45">
        <f t="shared" si="26"/>
        <v>74.781051051295478</v>
      </c>
    </row>
    <row r="202" spans="1:6" ht="12.75" customHeight="1" x14ac:dyDescent="0.2">
      <c r="A202" s="63">
        <v>34</v>
      </c>
      <c r="B202" s="183" t="s">
        <v>453</v>
      </c>
      <c r="C202" s="247" t="s">
        <v>454</v>
      </c>
      <c r="D202" s="60">
        <f t="shared" ref="D202:E202" si="37">D203+D208+D216</f>
        <v>57292.530000000006</v>
      </c>
      <c r="E202" s="60">
        <f t="shared" si="37"/>
        <v>83913.95</v>
      </c>
      <c r="F202" s="45">
        <f t="shared" si="26"/>
        <v>146.46577834841642</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38490.300000000003</v>
      </c>
      <c r="E208" s="60">
        <f t="shared" si="39"/>
        <v>22889.919999999998</v>
      </c>
      <c r="F208" s="45">
        <f t="shared" si="26"/>
        <v>59.469320841874442</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17155.47</v>
      </c>
      <c r="E210" s="194">
        <v>12582.26</v>
      </c>
      <c r="F210" s="45">
        <f t="shared" si="26"/>
        <v>73.342554881912292</v>
      </c>
    </row>
    <row r="211" spans="1:6" ht="24" x14ac:dyDescent="0.2">
      <c r="A211" s="63">
        <v>3423</v>
      </c>
      <c r="B211" s="183" t="s">
        <v>471</v>
      </c>
      <c r="C211" s="247" t="s">
        <v>472</v>
      </c>
      <c r="D211" s="194">
        <v>21334.83</v>
      </c>
      <c r="E211" s="194">
        <v>2498.06</v>
      </c>
      <c r="F211" s="45">
        <f t="shared" si="26"/>
        <v>11.708834802058417</v>
      </c>
    </row>
    <row r="212" spans="1:6" ht="12.75" customHeight="1" x14ac:dyDescent="0.2">
      <c r="A212" s="63">
        <v>3425</v>
      </c>
      <c r="B212" s="64" t="s">
        <v>473</v>
      </c>
      <c r="C212" s="247" t="s">
        <v>474</v>
      </c>
      <c r="D212" s="194"/>
      <c r="E212" s="194">
        <v>7809.6</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18802.230000000003</v>
      </c>
      <c r="E216" s="60">
        <f t="shared" si="40"/>
        <v>61024.03</v>
      </c>
      <c r="F216" s="45">
        <f t="shared" si="26"/>
        <v>324.55740622255973</v>
      </c>
    </row>
    <row r="217" spans="1:6" ht="12.75" customHeight="1" x14ac:dyDescent="0.2">
      <c r="A217" s="63">
        <v>3431</v>
      </c>
      <c r="B217" s="182" t="s">
        <v>483</v>
      </c>
      <c r="C217" s="247" t="s">
        <v>484</v>
      </c>
      <c r="D217" s="194">
        <v>18756.97</v>
      </c>
      <c r="E217" s="194">
        <v>25664.19</v>
      </c>
      <c r="F217" s="45">
        <f t="shared" si="26"/>
        <v>136.82481765445056</v>
      </c>
    </row>
    <row r="218" spans="1:6" ht="12.75" customHeight="1" x14ac:dyDescent="0.2">
      <c r="A218" s="63">
        <v>3432</v>
      </c>
      <c r="B218" s="65" t="s">
        <v>485</v>
      </c>
      <c r="C218" s="247" t="s">
        <v>486</v>
      </c>
      <c r="D218" s="194"/>
      <c r="E218" s="194">
        <v>52.25</v>
      </c>
      <c r="F218" s="45" t="str">
        <f t="shared" si="26"/>
        <v>-</v>
      </c>
    </row>
    <row r="219" spans="1:6" ht="12.75" customHeight="1" x14ac:dyDescent="0.2">
      <c r="A219" s="63">
        <v>3433</v>
      </c>
      <c r="B219" s="65" t="s">
        <v>487</v>
      </c>
      <c r="C219" s="247" t="s">
        <v>488</v>
      </c>
      <c r="D219" s="194">
        <v>45.04</v>
      </c>
      <c r="E219" s="194">
        <v>1846.06</v>
      </c>
      <c r="F219" s="45">
        <f t="shared" si="26"/>
        <v>4098.7122557726461</v>
      </c>
    </row>
    <row r="220" spans="1:6" ht="12.75" customHeight="1" x14ac:dyDescent="0.2">
      <c r="A220" s="63">
        <v>3434</v>
      </c>
      <c r="B220" s="65" t="s">
        <v>489</v>
      </c>
      <c r="C220" s="247" t="s">
        <v>490</v>
      </c>
      <c r="D220" s="194">
        <v>0.22</v>
      </c>
      <c r="E220" s="194">
        <v>33461.53</v>
      </c>
      <c r="F220" s="45" t="str">
        <f t="shared" si="26"/>
        <v>&gt;&gt;100</v>
      </c>
    </row>
    <row r="221" spans="1:6" ht="12.75" customHeight="1" x14ac:dyDescent="0.2">
      <c r="A221" s="63">
        <v>35</v>
      </c>
      <c r="B221" s="65" t="s">
        <v>491</v>
      </c>
      <c r="C221" s="247" t="s">
        <v>492</v>
      </c>
      <c r="D221" s="60">
        <f t="shared" ref="D221:E221" si="41">D222+D225+D229</f>
        <v>475872.14</v>
      </c>
      <c r="E221" s="60">
        <f t="shared" si="41"/>
        <v>504592.43</v>
      </c>
      <c r="F221" s="45">
        <f t="shared" si="26"/>
        <v>106.03529553127441</v>
      </c>
    </row>
    <row r="222" spans="1:6" ht="24" x14ac:dyDescent="0.2">
      <c r="A222" s="63">
        <v>351</v>
      </c>
      <c r="B222" s="65" t="s">
        <v>493</v>
      </c>
      <c r="C222" s="247" t="s">
        <v>494</v>
      </c>
      <c r="D222" s="60">
        <f t="shared" ref="D222:E222" si="42">SUM(D223:D224)</f>
        <v>475872.14</v>
      </c>
      <c r="E222" s="60">
        <f t="shared" si="42"/>
        <v>504592.43</v>
      </c>
      <c r="F222" s="45">
        <f t="shared" si="26"/>
        <v>106.03529553127441</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475872.14</v>
      </c>
      <c r="E224" s="194">
        <v>504592.43</v>
      </c>
      <c r="F224" s="45">
        <f t="shared" si="26"/>
        <v>106.03529553127441</v>
      </c>
    </row>
    <row r="225" spans="1:6" ht="36" x14ac:dyDescent="0.2">
      <c r="A225" s="63">
        <v>352</v>
      </c>
      <c r="B225" s="65" t="s">
        <v>499</v>
      </c>
      <c r="C225" s="247" t="s">
        <v>500</v>
      </c>
      <c r="D225" s="60">
        <f t="shared" ref="D225:E225" si="43">SUM(D226:D228)</f>
        <v>0</v>
      </c>
      <c r="E225" s="60">
        <f t="shared" si="43"/>
        <v>0</v>
      </c>
      <c r="F225" s="45" t="str">
        <f t="shared" si="26"/>
        <v>-</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0</v>
      </c>
      <c r="E227" s="194">
        <v>0</v>
      </c>
      <c r="F227" s="45" t="str">
        <f t="shared" si="26"/>
        <v>-</v>
      </c>
    </row>
    <row r="228" spans="1:6" ht="12.75" customHeight="1" x14ac:dyDescent="0.2">
      <c r="A228" s="63">
        <v>3523</v>
      </c>
      <c r="B228" s="64" t="s">
        <v>505</v>
      </c>
      <c r="C228" s="247" t="s">
        <v>506</v>
      </c>
      <c r="D228" s="194">
        <v>0</v>
      </c>
      <c r="E228" s="194">
        <v>0</v>
      </c>
      <c r="F228" s="45" t="str">
        <f t="shared" si="26"/>
        <v>-</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3603226.13</v>
      </c>
      <c r="E230" s="60">
        <f>E231+E234+E237+E242+E246+E250+E254+E257</f>
        <v>4729008.91</v>
      </c>
      <c r="F230" s="45">
        <f t="shared" ref="F230:F245" si="44">IF(D230&lt;&gt;0,IF(E230/D230&gt;=100,"&gt;&gt;100",E230/D230*100),"-")</f>
        <v>131.2437448936906</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13075.65</v>
      </c>
      <c r="E237" s="60">
        <f t="shared" si="47"/>
        <v>0</v>
      </c>
      <c r="F237" s="45">
        <f t="shared" si="44"/>
        <v>0</v>
      </c>
    </row>
    <row r="238" spans="1:6" ht="12" x14ac:dyDescent="0.2">
      <c r="A238" s="63">
        <v>3631</v>
      </c>
      <c r="B238" s="65" t="s">
        <v>525</v>
      </c>
      <c r="C238" s="247" t="s">
        <v>526</v>
      </c>
      <c r="D238" s="194">
        <v>0</v>
      </c>
      <c r="E238" s="194">
        <v>0</v>
      </c>
      <c r="F238" s="45" t="str">
        <f t="shared" si="44"/>
        <v>-</v>
      </c>
    </row>
    <row r="239" spans="1:6" ht="12" x14ac:dyDescent="0.2">
      <c r="A239" s="63">
        <v>3632</v>
      </c>
      <c r="B239" s="65" t="s">
        <v>527</v>
      </c>
      <c r="C239" s="247" t="s">
        <v>528</v>
      </c>
      <c r="D239" s="194">
        <v>13075.65</v>
      </c>
      <c r="E239" s="194"/>
      <c r="F239" s="45">
        <f t="shared" si="44"/>
        <v>0</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107223.79</v>
      </c>
      <c r="E246" s="60">
        <f t="shared" si="48"/>
        <v>135204.03</v>
      </c>
      <c r="F246" s="45">
        <f t="shared" ref="F246:F249" si="49">IF(D246&lt;&gt;0,IF(E246/D246&gt;=100,"&gt;&gt;100",E246/D246*100),"-")</f>
        <v>126.09517906427297</v>
      </c>
    </row>
    <row r="247" spans="1:6" ht="12.75" customHeight="1" x14ac:dyDescent="0.2">
      <c r="A247" s="63" t="s">
        <v>540</v>
      </c>
      <c r="B247" s="64" t="s">
        <v>541</v>
      </c>
      <c r="C247" s="247" t="s">
        <v>540</v>
      </c>
      <c r="D247" s="194">
        <v>95223.79</v>
      </c>
      <c r="E247" s="194">
        <v>105204.03</v>
      </c>
      <c r="F247" s="45">
        <f t="shared" si="49"/>
        <v>110.48082627251028</v>
      </c>
    </row>
    <row r="248" spans="1:6" ht="12.75" customHeight="1" x14ac:dyDescent="0.2">
      <c r="A248" s="63" t="s">
        <v>542</v>
      </c>
      <c r="B248" s="64" t="s">
        <v>543</v>
      </c>
      <c r="C248" s="247" t="s">
        <v>542</v>
      </c>
      <c r="D248" s="194">
        <v>12000</v>
      </c>
      <c r="E248" s="194">
        <v>30000</v>
      </c>
      <c r="F248" s="45">
        <f t="shared" si="49"/>
        <v>250</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3482926.69</v>
      </c>
      <c r="E250" s="60">
        <f t="shared" si="50"/>
        <v>4593804.88</v>
      </c>
      <c r="F250" s="45">
        <f t="shared" ref="F250:F253" si="51">IF(D250&lt;&gt;0,IF(E250/D250&gt;=100,"&gt;&gt;100",E250/D250*100),"-")</f>
        <v>131.89496331316695</v>
      </c>
    </row>
    <row r="251" spans="1:6" ht="24" x14ac:dyDescent="0.2">
      <c r="A251" s="63">
        <v>3672</v>
      </c>
      <c r="B251" s="64" t="s">
        <v>548</v>
      </c>
      <c r="C251" s="247" t="s">
        <v>549</v>
      </c>
      <c r="D251" s="194">
        <v>3447774.59</v>
      </c>
      <c r="E251" s="194">
        <v>4552140.09</v>
      </c>
      <c r="F251" s="45">
        <f t="shared" si="51"/>
        <v>132.03125584842829</v>
      </c>
    </row>
    <row r="252" spans="1:6" ht="24" x14ac:dyDescent="0.2">
      <c r="A252" s="63">
        <v>3673</v>
      </c>
      <c r="B252" s="64" t="s">
        <v>550</v>
      </c>
      <c r="C252" s="247" t="s">
        <v>551</v>
      </c>
      <c r="D252" s="194">
        <v>35152.1</v>
      </c>
      <c r="E252" s="194">
        <v>41664.79</v>
      </c>
      <c r="F252" s="45">
        <f t="shared" si="51"/>
        <v>118.52717191860516</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497635.3</v>
      </c>
      <c r="E262" s="60">
        <f t="shared" si="55"/>
        <v>548868.16999999993</v>
      </c>
      <c r="F262" s="45">
        <f t="shared" ref="F262:F268" si="56">IF(D262&lt;&gt;0,IF(E262/D262&gt;=100,"&gt;&gt;100",E262/D262*100),"-")</f>
        <v>110.29526442356479</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497635.3</v>
      </c>
      <c r="E269" s="60">
        <f t="shared" si="58"/>
        <v>548868.16999999993</v>
      </c>
      <c r="F269" s="45">
        <f t="shared" ref="F269:F272" si="59">IF(D269&lt;&gt;0,IF(E269/D269&gt;=100,"&gt;&gt;100",E269/D269*100),"-")</f>
        <v>110.29526442356479</v>
      </c>
    </row>
    <row r="270" spans="1:6" ht="12.75" customHeight="1" x14ac:dyDescent="0.2">
      <c r="A270" s="63">
        <v>3721</v>
      </c>
      <c r="B270" s="65" t="s">
        <v>580</v>
      </c>
      <c r="C270" s="247" t="s">
        <v>581</v>
      </c>
      <c r="D270" s="194">
        <v>192318.99</v>
      </c>
      <c r="E270" s="194">
        <v>236750.13</v>
      </c>
      <c r="F270" s="45">
        <f t="shared" si="59"/>
        <v>123.10283555461685</v>
      </c>
    </row>
    <row r="271" spans="1:6" ht="12.75" customHeight="1" x14ac:dyDescent="0.2">
      <c r="A271" s="63">
        <v>3722</v>
      </c>
      <c r="B271" s="65" t="s">
        <v>582</v>
      </c>
      <c r="C271" s="247" t="s">
        <v>583</v>
      </c>
      <c r="D271" s="194">
        <v>305316.31</v>
      </c>
      <c r="E271" s="194">
        <v>312118.03999999998</v>
      </c>
      <c r="F271" s="45">
        <f t="shared" si="59"/>
        <v>102.22776503489119</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596906.37</v>
      </c>
      <c r="E273" s="60">
        <f t="shared" si="60"/>
        <v>673236.16999999993</v>
      </c>
      <c r="F273" s="45">
        <f t="shared" ref="F273:F277" si="61">IF(D273&lt;&gt;0,IF(E273/D273&gt;=100,"&gt;&gt;100",E273/D273*100),"-")</f>
        <v>112.78756666644385</v>
      </c>
    </row>
    <row r="274" spans="1:6" ht="12.75" customHeight="1" x14ac:dyDescent="0.2">
      <c r="A274" s="63">
        <v>381</v>
      </c>
      <c r="B274" s="64" t="s">
        <v>588</v>
      </c>
      <c r="C274" s="247" t="s">
        <v>589</v>
      </c>
      <c r="D274" s="60">
        <f t="shared" ref="D274:E274" si="62">SUM(D275:D277)</f>
        <v>405138.94</v>
      </c>
      <c r="E274" s="60">
        <f t="shared" si="62"/>
        <v>522528.07</v>
      </c>
      <c r="F274" s="45">
        <f t="shared" si="61"/>
        <v>128.97503014644803</v>
      </c>
    </row>
    <row r="275" spans="1:6" ht="12.75" customHeight="1" x14ac:dyDescent="0.2">
      <c r="A275" s="63">
        <v>3811</v>
      </c>
      <c r="B275" s="64" t="s">
        <v>590</v>
      </c>
      <c r="C275" s="247" t="s">
        <v>591</v>
      </c>
      <c r="D275" s="194">
        <v>405138.94</v>
      </c>
      <c r="E275" s="194">
        <v>522528.07</v>
      </c>
      <c r="F275" s="45">
        <f t="shared" si="61"/>
        <v>128.97503014644803</v>
      </c>
    </row>
    <row r="276" spans="1:6" ht="12.75" customHeight="1" x14ac:dyDescent="0.2">
      <c r="A276" s="63">
        <v>3812</v>
      </c>
      <c r="B276" s="64" t="s">
        <v>592</v>
      </c>
      <c r="C276" s="247" t="s">
        <v>593</v>
      </c>
      <c r="D276" s="194">
        <v>0</v>
      </c>
      <c r="E276" s="194">
        <v>0</v>
      </c>
      <c r="F276" s="45" t="str">
        <f t="shared" si="61"/>
        <v>-</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1000</v>
      </c>
      <c r="E278" s="60">
        <f t="shared" si="63"/>
        <v>0</v>
      </c>
      <c r="F278" s="45">
        <f t="shared" ref="F278:F282" si="64">IF(D278&lt;&gt;0,IF(E278/D278&gt;=100,"&gt;&gt;100",E278/D278*100),"-")</f>
        <v>0</v>
      </c>
    </row>
    <row r="279" spans="1:6" ht="12.75" customHeight="1" x14ac:dyDescent="0.2">
      <c r="A279" s="63">
        <v>3821</v>
      </c>
      <c r="B279" s="64" t="s">
        <v>598</v>
      </c>
      <c r="C279" s="247" t="s">
        <v>599</v>
      </c>
      <c r="D279" s="194">
        <v>1000</v>
      </c>
      <c r="E279" s="194"/>
      <c r="F279" s="45">
        <f t="shared" si="64"/>
        <v>0</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7" t="s">
        <v>609</v>
      </c>
      <c r="D284" s="194">
        <v>0</v>
      </c>
      <c r="E284" s="194">
        <v>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190767.43</v>
      </c>
      <c r="E289" s="60">
        <f t="shared" si="67"/>
        <v>150708.09999999998</v>
      </c>
      <c r="F289" s="45">
        <f t="shared" si="66"/>
        <v>79.000959440508254</v>
      </c>
    </row>
    <row r="290" spans="1:6" ht="24" x14ac:dyDescent="0.2">
      <c r="A290" s="63">
        <v>3861</v>
      </c>
      <c r="B290" s="64" t="s">
        <v>619</v>
      </c>
      <c r="C290" s="247" t="s">
        <v>620</v>
      </c>
      <c r="D290" s="194">
        <v>110117.39</v>
      </c>
      <c r="E290" s="194">
        <v>76059.759999999995</v>
      </c>
      <c r="F290" s="45">
        <f t="shared" si="66"/>
        <v>69.071524488548079</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80650.039999999994</v>
      </c>
      <c r="E294" s="194">
        <v>74648.34</v>
      </c>
      <c r="F294" s="45">
        <f t="shared" si="66"/>
        <v>92.558342190530837</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10495600.729999999</v>
      </c>
      <c r="E299" s="60">
        <f>E152-E297+E298</f>
        <v>12226596.640000001</v>
      </c>
      <c r="F299" s="45">
        <f t="shared" si="68"/>
        <v>116.49258536533526</v>
      </c>
    </row>
    <row r="300" spans="1:6" ht="12.75" customHeight="1" x14ac:dyDescent="0.2">
      <c r="A300" s="63" t="s">
        <v>629</v>
      </c>
      <c r="B300" s="64" t="s">
        <v>640</v>
      </c>
      <c r="C300" s="247" t="s">
        <v>641</v>
      </c>
      <c r="D300" s="60">
        <f>IF(D6&gt;=D299,D6-D299,0)</f>
        <v>1808733.790000001</v>
      </c>
      <c r="E300" s="60">
        <f>IF(E6&gt;=E299,E6-E299,0)</f>
        <v>5611936.6500000022</v>
      </c>
      <c r="F300" s="45">
        <f t="shared" si="68"/>
        <v>310.26880135854589</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2644708.25</v>
      </c>
      <c r="E302" s="325">
        <v>1622341.09</v>
      </c>
      <c r="F302" s="45">
        <f t="shared" si="68"/>
        <v>61.34291334403332</v>
      </c>
    </row>
    <row r="303" spans="1:6" ht="12.75" customHeight="1" x14ac:dyDescent="0.2">
      <c r="A303" s="63">
        <v>92221</v>
      </c>
      <c r="B303" s="64" t="s">
        <v>646</v>
      </c>
      <c r="C303" s="247" t="s">
        <v>647</v>
      </c>
      <c r="D303" s="194">
        <v>0</v>
      </c>
      <c r="E303" s="194">
        <v>0</v>
      </c>
      <c r="F303" s="45" t="str">
        <f t="shared" si="68"/>
        <v>-</v>
      </c>
    </row>
    <row r="304" spans="1:6" ht="12.75" customHeight="1" x14ac:dyDescent="0.2">
      <c r="A304" s="63">
        <v>96</v>
      </c>
      <c r="B304" s="220" t="s">
        <v>648</v>
      </c>
      <c r="C304" s="247" t="s">
        <v>649</v>
      </c>
      <c r="D304" s="194">
        <v>1282025.8799999999</v>
      </c>
      <c r="E304" s="194">
        <v>1667003.89</v>
      </c>
      <c r="F304" s="45">
        <f t="shared" si="68"/>
        <v>130.02887976021202</v>
      </c>
    </row>
    <row r="305" spans="1:6" ht="12" x14ac:dyDescent="0.2">
      <c r="A305" s="63">
        <v>9661</v>
      </c>
      <c r="B305" s="220" t="s">
        <v>650</v>
      </c>
      <c r="C305" s="247" t="s">
        <v>651</v>
      </c>
      <c r="D305" s="194">
        <v>2.16</v>
      </c>
      <c r="E305" s="194">
        <v>26.16</v>
      </c>
      <c r="F305" s="45">
        <f t="shared" si="68"/>
        <v>1211.1111111111111</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1" t="s">
        <v>654</v>
      </c>
      <c r="B307" s="372"/>
      <c r="C307" s="171"/>
      <c r="D307" s="43"/>
      <c r="E307" s="43"/>
      <c r="F307" s="44"/>
    </row>
    <row r="308" spans="1:6" ht="12.75" customHeight="1" x14ac:dyDescent="0.2">
      <c r="A308" s="63">
        <v>7</v>
      </c>
      <c r="B308" s="64" t="s">
        <v>655</v>
      </c>
      <c r="C308" s="247" t="s">
        <v>656</v>
      </c>
      <c r="D308" s="60">
        <f t="shared" ref="D308:E308" si="71">D309+D321+D354+D358</f>
        <v>295552.32</v>
      </c>
      <c r="E308" s="60">
        <f t="shared" si="71"/>
        <v>570805.55000000005</v>
      </c>
      <c r="F308" s="45">
        <f t="shared" ref="F308:F428" si="72">IF(D308&lt;&gt;0,IF(E308/D308&gt;=100,"&gt;&gt;100",E308/D308*100),"-")</f>
        <v>193.13181165351705</v>
      </c>
    </row>
    <row r="309" spans="1:6" ht="12.75" customHeight="1" x14ac:dyDescent="0.2">
      <c r="A309" s="63">
        <v>71</v>
      </c>
      <c r="B309" s="64" t="s">
        <v>657</v>
      </c>
      <c r="C309" s="247" t="s">
        <v>658</v>
      </c>
      <c r="D309" s="60">
        <f t="shared" ref="D309:E309" si="73">D310+D314</f>
        <v>19848</v>
      </c>
      <c r="E309" s="60">
        <f t="shared" si="73"/>
        <v>540772</v>
      </c>
      <c r="F309" s="45">
        <f t="shared" si="72"/>
        <v>2724.5667069729948</v>
      </c>
    </row>
    <row r="310" spans="1:6" ht="24" x14ac:dyDescent="0.2">
      <c r="A310" s="63">
        <v>711</v>
      </c>
      <c r="B310" s="64" t="s">
        <v>659</v>
      </c>
      <c r="C310" s="247" t="s">
        <v>660</v>
      </c>
      <c r="D310" s="60">
        <f t="shared" ref="D310:E310" si="74">SUM(D311:D313)</f>
        <v>19848</v>
      </c>
      <c r="E310" s="60">
        <f t="shared" si="74"/>
        <v>540772</v>
      </c>
      <c r="F310" s="45">
        <f t="shared" si="72"/>
        <v>2724.5667069729948</v>
      </c>
    </row>
    <row r="311" spans="1:6" ht="12.75" customHeight="1" x14ac:dyDescent="0.2">
      <c r="A311" s="63">
        <v>7111</v>
      </c>
      <c r="B311" s="64" t="s">
        <v>661</v>
      </c>
      <c r="C311" s="247" t="s">
        <v>662</v>
      </c>
      <c r="D311" s="194">
        <v>19848</v>
      </c>
      <c r="E311" s="194">
        <v>540772</v>
      </c>
      <c r="F311" s="45">
        <f t="shared" si="72"/>
        <v>2724.5667069729948</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275704.32000000001</v>
      </c>
      <c r="E321" s="60">
        <f t="shared" si="76"/>
        <v>30033.55</v>
      </c>
      <c r="F321" s="45">
        <f t="shared" si="72"/>
        <v>10.893391151796243</v>
      </c>
    </row>
    <row r="322" spans="1:6" ht="12.75" customHeight="1" x14ac:dyDescent="0.2">
      <c r="A322" s="63">
        <v>721</v>
      </c>
      <c r="B322" s="64" t="s">
        <v>683</v>
      </c>
      <c r="C322" s="247" t="s">
        <v>684</v>
      </c>
      <c r="D322" s="60">
        <f t="shared" ref="D322:E322" si="77">SUM(D323:D326)</f>
        <v>275704.32000000001</v>
      </c>
      <c r="E322" s="60">
        <f t="shared" si="77"/>
        <v>30033.55</v>
      </c>
      <c r="F322" s="45">
        <f t="shared" si="72"/>
        <v>10.893391151796243</v>
      </c>
    </row>
    <row r="323" spans="1:6" ht="12.75" customHeight="1" x14ac:dyDescent="0.2">
      <c r="A323" s="63">
        <v>7211</v>
      </c>
      <c r="B323" s="64" t="s">
        <v>685</v>
      </c>
      <c r="C323" s="247" t="s">
        <v>686</v>
      </c>
      <c r="D323" s="194">
        <v>275704.32000000001</v>
      </c>
      <c r="E323" s="194">
        <v>30033.55</v>
      </c>
      <c r="F323" s="45">
        <f t="shared" si="72"/>
        <v>10.893391151796243</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2522233.77</v>
      </c>
      <c r="E360" s="60">
        <f t="shared" si="86"/>
        <v>11559105.9</v>
      </c>
      <c r="F360" s="45">
        <f t="shared" si="72"/>
        <v>458.28844405647612</v>
      </c>
    </row>
    <row r="361" spans="1:6" ht="12.75" customHeight="1" x14ac:dyDescent="0.2">
      <c r="A361" s="63">
        <v>41</v>
      </c>
      <c r="B361" s="64" t="s">
        <v>761</v>
      </c>
      <c r="C361" s="247" t="s">
        <v>762</v>
      </c>
      <c r="D361" s="60">
        <f t="shared" ref="D361:E361" si="87">D362+D366</f>
        <v>25000</v>
      </c>
      <c r="E361" s="60">
        <f t="shared" si="87"/>
        <v>569430</v>
      </c>
      <c r="F361" s="45">
        <f t="shared" si="72"/>
        <v>2277.7200000000003</v>
      </c>
    </row>
    <row r="362" spans="1:6" ht="12.75" customHeight="1" x14ac:dyDescent="0.2">
      <c r="A362" s="63">
        <v>411</v>
      </c>
      <c r="B362" s="64" t="s">
        <v>763</v>
      </c>
      <c r="C362" s="247" t="s">
        <v>764</v>
      </c>
      <c r="D362" s="60">
        <f t="shared" ref="D362:E362" si="88">SUM(D363:D365)</f>
        <v>25000</v>
      </c>
      <c r="E362" s="60">
        <f t="shared" si="88"/>
        <v>569430</v>
      </c>
      <c r="F362" s="45">
        <f t="shared" si="72"/>
        <v>2277.7200000000003</v>
      </c>
    </row>
    <row r="363" spans="1:6" ht="12.75" customHeight="1" x14ac:dyDescent="0.2">
      <c r="A363" s="63">
        <v>4111</v>
      </c>
      <c r="B363" s="64" t="s">
        <v>661</v>
      </c>
      <c r="C363" s="247" t="s">
        <v>765</v>
      </c>
      <c r="D363" s="194">
        <v>25000</v>
      </c>
      <c r="E363" s="194">
        <v>569430</v>
      </c>
      <c r="F363" s="45">
        <f t="shared" si="72"/>
        <v>2277.7200000000003</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0</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0</v>
      </c>
      <c r="E370" s="194">
        <v>0</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2497233.77</v>
      </c>
      <c r="E373" s="60">
        <f t="shared" si="90"/>
        <v>10989675.9</v>
      </c>
      <c r="F373" s="45">
        <f t="shared" si="72"/>
        <v>440.07397433200657</v>
      </c>
    </row>
    <row r="374" spans="1:6" ht="12.75" customHeight="1" x14ac:dyDescent="0.2">
      <c r="A374" s="63">
        <v>421</v>
      </c>
      <c r="B374" s="64" t="s">
        <v>779</v>
      </c>
      <c r="C374" s="247" t="s">
        <v>780</v>
      </c>
      <c r="D374" s="60">
        <f t="shared" ref="D374:E374" si="91">SUM(D375:D378)</f>
        <v>1876420.11</v>
      </c>
      <c r="E374" s="60">
        <f t="shared" si="91"/>
        <v>9460084.5899999999</v>
      </c>
      <c r="F374" s="45">
        <f t="shared" si="72"/>
        <v>504.15600107803147</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204706.25</v>
      </c>
      <c r="E376" s="194">
        <v>8158414.8899999997</v>
      </c>
      <c r="F376" s="45">
        <f t="shared" si="72"/>
        <v>3985.4254034744904</v>
      </c>
    </row>
    <row r="377" spans="1:6" ht="12.75" customHeight="1" x14ac:dyDescent="0.2">
      <c r="A377" s="63">
        <v>4213</v>
      </c>
      <c r="B377" s="64" t="s">
        <v>689</v>
      </c>
      <c r="C377" s="247" t="s">
        <v>783</v>
      </c>
      <c r="D377" s="194">
        <v>500746.32</v>
      </c>
      <c r="E377" s="194">
        <v>730368.13</v>
      </c>
      <c r="F377" s="45">
        <f t="shared" si="72"/>
        <v>145.85591562609986</v>
      </c>
    </row>
    <row r="378" spans="1:6" ht="12.75" customHeight="1" x14ac:dyDescent="0.2">
      <c r="A378" s="63">
        <v>4214</v>
      </c>
      <c r="B378" s="64" t="s">
        <v>691</v>
      </c>
      <c r="C378" s="247" t="s">
        <v>784</v>
      </c>
      <c r="D378" s="194">
        <v>1170967.54</v>
      </c>
      <c r="E378" s="194">
        <v>571301.56999999995</v>
      </c>
      <c r="F378" s="45">
        <f t="shared" si="72"/>
        <v>48.788847725018911</v>
      </c>
    </row>
    <row r="379" spans="1:6" ht="12.75" customHeight="1" x14ac:dyDescent="0.2">
      <c r="A379" s="63">
        <v>422</v>
      </c>
      <c r="B379" s="64" t="s">
        <v>785</v>
      </c>
      <c r="C379" s="247" t="s">
        <v>786</v>
      </c>
      <c r="D379" s="60">
        <f t="shared" ref="D379:E379" si="92">SUM(D380:D387)</f>
        <v>221939.22</v>
      </c>
      <c r="E379" s="60">
        <f t="shared" si="92"/>
        <v>671380.54</v>
      </c>
      <c r="F379" s="45">
        <f t="shared" si="72"/>
        <v>302.50648803758071</v>
      </c>
    </row>
    <row r="380" spans="1:6" ht="12.75" customHeight="1" x14ac:dyDescent="0.2">
      <c r="A380" s="63">
        <v>4221</v>
      </c>
      <c r="B380" s="64" t="s">
        <v>695</v>
      </c>
      <c r="C380" s="247" t="s">
        <v>787</v>
      </c>
      <c r="D380" s="194">
        <v>11127.5</v>
      </c>
      <c r="E380" s="194">
        <v>47463.519999999997</v>
      </c>
      <c r="F380" s="45">
        <f t="shared" si="72"/>
        <v>426.54252976859129</v>
      </c>
    </row>
    <row r="381" spans="1:6" ht="12.75" customHeight="1" x14ac:dyDescent="0.2">
      <c r="A381" s="63">
        <v>4222</v>
      </c>
      <c r="B381" s="64" t="s">
        <v>788</v>
      </c>
      <c r="C381" s="247" t="s">
        <v>789</v>
      </c>
      <c r="D381" s="194"/>
      <c r="E381" s="194">
        <v>1525</v>
      </c>
      <c r="F381" s="45" t="str">
        <f t="shared" si="72"/>
        <v>-</v>
      </c>
    </row>
    <row r="382" spans="1:6" ht="12.75" customHeight="1" x14ac:dyDescent="0.2">
      <c r="A382" s="63">
        <v>4223</v>
      </c>
      <c r="B382" s="64" t="s">
        <v>699</v>
      </c>
      <c r="C382" s="247" t="s">
        <v>790</v>
      </c>
      <c r="D382" s="194">
        <v>3251.39</v>
      </c>
      <c r="E382" s="194">
        <v>6193.9</v>
      </c>
      <c r="F382" s="45">
        <f t="shared" si="72"/>
        <v>190.50006304995711</v>
      </c>
    </row>
    <row r="383" spans="1:6" ht="12.75" customHeight="1" x14ac:dyDescent="0.2">
      <c r="A383" s="63">
        <v>4224</v>
      </c>
      <c r="B383" s="64" t="s">
        <v>701</v>
      </c>
      <c r="C383" s="247" t="s">
        <v>791</v>
      </c>
      <c r="D383" s="194"/>
      <c r="E383" s="194">
        <v>111234.28</v>
      </c>
      <c r="F383" s="45" t="str">
        <f t="shared" si="72"/>
        <v>-</v>
      </c>
    </row>
    <row r="384" spans="1:6" ht="12.75" customHeight="1" x14ac:dyDescent="0.2">
      <c r="A384" s="70">
        <v>4225</v>
      </c>
      <c r="B384" s="65" t="s">
        <v>703</v>
      </c>
      <c r="C384" s="278" t="s">
        <v>792</v>
      </c>
      <c r="D384" s="192"/>
      <c r="E384" s="192">
        <v>329594.34000000003</v>
      </c>
      <c r="F384" s="71" t="str">
        <f t="shared" si="72"/>
        <v>-</v>
      </c>
    </row>
    <row r="385" spans="1:6" ht="12.75" customHeight="1" x14ac:dyDescent="0.2">
      <c r="A385" s="63">
        <v>4226</v>
      </c>
      <c r="B385" s="64" t="s">
        <v>705</v>
      </c>
      <c r="C385" s="247" t="s">
        <v>793</v>
      </c>
      <c r="D385" s="194">
        <v>8246.42</v>
      </c>
      <c r="E385" s="194"/>
      <c r="F385" s="45">
        <f t="shared" si="72"/>
        <v>0</v>
      </c>
    </row>
    <row r="386" spans="1:6" ht="12.75" customHeight="1" x14ac:dyDescent="0.2">
      <c r="A386" s="63">
        <v>4227</v>
      </c>
      <c r="B386" s="183" t="s">
        <v>707</v>
      </c>
      <c r="C386" s="247" t="s">
        <v>794</v>
      </c>
      <c r="D386" s="194">
        <v>199313.91</v>
      </c>
      <c r="E386" s="194">
        <v>175369.5</v>
      </c>
      <c r="F386" s="45">
        <f t="shared" si="72"/>
        <v>87.986583575627009</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204625</v>
      </c>
      <c r="E388" s="60">
        <f t="shared" si="93"/>
        <v>480430.47</v>
      </c>
      <c r="F388" s="45">
        <f t="shared" si="72"/>
        <v>234.78581307269394</v>
      </c>
    </row>
    <row r="389" spans="1:6" ht="12.75" customHeight="1" x14ac:dyDescent="0.2">
      <c r="A389" s="63">
        <v>4231</v>
      </c>
      <c r="B389" s="64" t="s">
        <v>713</v>
      </c>
      <c r="C389" s="247" t="s">
        <v>798</v>
      </c>
      <c r="D389" s="194">
        <v>204625</v>
      </c>
      <c r="E389" s="194">
        <v>474430.47</v>
      </c>
      <c r="F389" s="45">
        <f t="shared" si="72"/>
        <v>231.85362003665242</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c r="E392" s="194">
        <v>6000</v>
      </c>
      <c r="F392" s="45" t="str">
        <f t="shared" si="72"/>
        <v>-</v>
      </c>
    </row>
    <row r="393" spans="1:6" ht="12.75" customHeight="1" x14ac:dyDescent="0.2">
      <c r="A393" s="63">
        <v>424</v>
      </c>
      <c r="B393" s="64" t="s">
        <v>802</v>
      </c>
      <c r="C393" s="247" t="s">
        <v>803</v>
      </c>
      <c r="D393" s="60">
        <f t="shared" ref="D393:E393" si="94">SUM(D394:D397)</f>
        <v>0</v>
      </c>
      <c r="E393" s="60">
        <f t="shared" si="94"/>
        <v>0</v>
      </c>
      <c r="F393" s="45" t="str">
        <f t="shared" si="72"/>
        <v>-</v>
      </c>
    </row>
    <row r="394" spans="1:6" ht="12.75" customHeight="1" x14ac:dyDescent="0.2">
      <c r="A394" s="63">
        <v>4241</v>
      </c>
      <c r="B394" s="64" t="s">
        <v>804</v>
      </c>
      <c r="C394" s="247" t="s">
        <v>805</v>
      </c>
      <c r="D394" s="194">
        <v>0</v>
      </c>
      <c r="E394" s="194">
        <v>0</v>
      </c>
      <c r="F394" s="45" t="str">
        <f t="shared" si="72"/>
        <v>-</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194249.44</v>
      </c>
      <c r="E401" s="60">
        <f t="shared" si="96"/>
        <v>377780.3</v>
      </c>
      <c r="F401" s="45">
        <f t="shared" si="72"/>
        <v>194.48205359047623</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c r="E403" s="194">
        <v>1772.13</v>
      </c>
      <c r="F403" s="45" t="str">
        <f t="shared" si="72"/>
        <v>-</v>
      </c>
    </row>
    <row r="404" spans="1:6" ht="12.75" customHeight="1" x14ac:dyDescent="0.2">
      <c r="A404" s="63">
        <v>4263</v>
      </c>
      <c r="B404" s="64" t="s">
        <v>743</v>
      </c>
      <c r="C404" s="247" t="s">
        <v>818</v>
      </c>
      <c r="D404" s="194">
        <v>194249.44</v>
      </c>
      <c r="E404" s="194">
        <v>268969.94</v>
      </c>
      <c r="F404" s="45">
        <f t="shared" si="72"/>
        <v>138.46626275988234</v>
      </c>
    </row>
    <row r="405" spans="1:6" ht="12.75" customHeight="1" x14ac:dyDescent="0.2">
      <c r="A405" s="63">
        <v>4264</v>
      </c>
      <c r="B405" s="64" t="s">
        <v>745</v>
      </c>
      <c r="C405" s="247" t="s">
        <v>819</v>
      </c>
      <c r="D405" s="194"/>
      <c r="E405" s="194">
        <v>107038.23</v>
      </c>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0</v>
      </c>
      <c r="E412" s="60">
        <f t="shared" si="100"/>
        <v>0</v>
      </c>
      <c r="F412" s="45" t="str">
        <f t="shared" si="72"/>
        <v>-</v>
      </c>
    </row>
    <row r="413" spans="1:6" ht="12.75" customHeight="1" x14ac:dyDescent="0.2">
      <c r="A413" s="63">
        <v>451</v>
      </c>
      <c r="B413" s="64" t="s">
        <v>832</v>
      </c>
      <c r="C413" s="247" t="s">
        <v>833</v>
      </c>
      <c r="D413" s="194">
        <v>0</v>
      </c>
      <c r="E413" s="194">
        <v>0</v>
      </c>
      <c r="F413" s="45" t="str">
        <f t="shared" si="72"/>
        <v>-</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0</v>
      </c>
      <c r="E416" s="194">
        <v>0</v>
      </c>
      <c r="F416" s="45" t="str">
        <f t="shared" si="72"/>
        <v>-</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2226681.4500000002</v>
      </c>
      <c r="E418" s="60">
        <f t="shared" si="102"/>
        <v>10988300.35</v>
      </c>
      <c r="F418" s="45">
        <f t="shared" si="72"/>
        <v>493.48326631993086</v>
      </c>
    </row>
    <row r="419" spans="1:6" ht="12.75" customHeight="1" x14ac:dyDescent="0.2">
      <c r="A419" s="63">
        <v>92212</v>
      </c>
      <c r="B419" s="64" t="s">
        <v>844</v>
      </c>
      <c r="C419" s="247" t="s">
        <v>845</v>
      </c>
      <c r="D419" s="194">
        <v>2573833.9</v>
      </c>
      <c r="E419" s="194">
        <v>331070.15000000002</v>
      </c>
      <c r="F419" s="45">
        <f t="shared" si="72"/>
        <v>12.862918232602347</v>
      </c>
    </row>
    <row r="420" spans="1:6" ht="12.75" customHeight="1" x14ac:dyDescent="0.2">
      <c r="A420" s="63">
        <v>92222</v>
      </c>
      <c r="B420" s="64" t="s">
        <v>846</v>
      </c>
      <c r="C420" s="247" t="s">
        <v>847</v>
      </c>
      <c r="D420" s="194">
        <v>0</v>
      </c>
      <c r="E420" s="194">
        <v>0</v>
      </c>
      <c r="F420" s="45" t="str">
        <f t="shared" si="72"/>
        <v>-</v>
      </c>
    </row>
    <row r="421" spans="1:6" ht="12.75" customHeight="1" x14ac:dyDescent="0.2">
      <c r="A421" s="63">
        <v>97</v>
      </c>
      <c r="B421" s="220" t="s">
        <v>848</v>
      </c>
      <c r="C421" s="247" t="s">
        <v>849</v>
      </c>
      <c r="D421" s="194">
        <v>49492.72</v>
      </c>
      <c r="E421" s="194">
        <v>11293.35</v>
      </c>
      <c r="F421" s="45">
        <f t="shared" si="72"/>
        <v>22.818204374299896</v>
      </c>
    </row>
    <row r="422" spans="1:6" ht="12.75" customHeight="1" x14ac:dyDescent="0.2">
      <c r="A422" s="63" t="s">
        <v>629</v>
      </c>
      <c r="B422" s="64" t="s">
        <v>850</v>
      </c>
      <c r="C422" s="247" t="s">
        <v>851</v>
      </c>
      <c r="D422" s="60">
        <f>D6+D308</f>
        <v>12599886.84</v>
      </c>
      <c r="E422" s="60">
        <f>E6+E308</f>
        <v>18409338.840000004</v>
      </c>
      <c r="F422" s="45">
        <f t="shared" si="72"/>
        <v>146.10717599111393</v>
      </c>
    </row>
    <row r="423" spans="1:6" ht="12.75" customHeight="1" x14ac:dyDescent="0.2">
      <c r="A423" s="63" t="s">
        <v>629</v>
      </c>
      <c r="B423" s="64" t="s">
        <v>852</v>
      </c>
      <c r="C423" s="247" t="s">
        <v>853</v>
      </c>
      <c r="D423" s="60">
        <f t="shared" ref="D423:E423" si="103">D299+D360</f>
        <v>13017834.499999998</v>
      </c>
      <c r="E423" s="60">
        <f t="shared" si="103"/>
        <v>23785702.539999999</v>
      </c>
      <c r="F423" s="45">
        <f t="shared" si="72"/>
        <v>182.7162769660346</v>
      </c>
    </row>
    <row r="424" spans="1:6" ht="12.75" customHeight="1" x14ac:dyDescent="0.2">
      <c r="A424" s="63" t="s">
        <v>629</v>
      </c>
      <c r="B424" s="64" t="s">
        <v>854</v>
      </c>
      <c r="C424" s="247" t="s">
        <v>855</v>
      </c>
      <c r="D424" s="60">
        <f t="shared" ref="D424:E424" si="104">IF(D422&gt;=D423,D422-D423,0)</f>
        <v>0</v>
      </c>
      <c r="E424" s="60">
        <f t="shared" si="104"/>
        <v>0</v>
      </c>
      <c r="F424" s="45" t="str">
        <f t="shared" si="72"/>
        <v>-</v>
      </c>
    </row>
    <row r="425" spans="1:6" ht="12.75" customHeight="1" x14ac:dyDescent="0.2">
      <c r="A425" s="63" t="s">
        <v>629</v>
      </c>
      <c r="B425" s="64" t="s">
        <v>856</v>
      </c>
      <c r="C425" s="247" t="s">
        <v>857</v>
      </c>
      <c r="D425" s="60">
        <f t="shared" ref="D425:E425" si="105">IF(D423&gt;=D422,D423-D422,0)</f>
        <v>417947.65999999829</v>
      </c>
      <c r="E425" s="60">
        <f t="shared" si="105"/>
        <v>5376363.6999999955</v>
      </c>
      <c r="F425" s="45">
        <f t="shared" si="72"/>
        <v>1286.3724850140368</v>
      </c>
    </row>
    <row r="426" spans="1:6" ht="12.75" customHeight="1" x14ac:dyDescent="0.2">
      <c r="A426" s="251" t="s">
        <v>858</v>
      </c>
      <c r="B426" s="183" t="s">
        <v>859</v>
      </c>
      <c r="C426" s="252" t="s">
        <v>860</v>
      </c>
      <c r="D426" s="60">
        <f t="shared" ref="D426:E426" si="106">IF(D302-D303+D419-D420&gt;=0,D302-D303+D419-D420,0)</f>
        <v>5218542.1500000004</v>
      </c>
      <c r="E426" s="60">
        <f t="shared" si="106"/>
        <v>1953411.2400000002</v>
      </c>
      <c r="F426" s="45">
        <f t="shared" si="72"/>
        <v>37.432125368576358</v>
      </c>
    </row>
    <row r="427" spans="1:6" ht="12.75" customHeight="1" x14ac:dyDescent="0.2">
      <c r="A427" s="251" t="s">
        <v>858</v>
      </c>
      <c r="B427" s="64" t="s">
        <v>861</v>
      </c>
      <c r="C427" s="252" t="s">
        <v>862</v>
      </c>
      <c r="D427" s="60">
        <f t="shared" ref="D427:E427" si="107">IF(D303-D302+D420-D419&gt;=0,D303-D302+D420-D419,0)</f>
        <v>0</v>
      </c>
      <c r="E427" s="60">
        <f t="shared" si="107"/>
        <v>0</v>
      </c>
      <c r="F427" s="45" t="str">
        <f t="shared" si="72"/>
        <v>-</v>
      </c>
    </row>
    <row r="428" spans="1:6" ht="24" x14ac:dyDescent="0.2">
      <c r="A428" s="249" t="s">
        <v>863</v>
      </c>
      <c r="B428" s="243" t="s">
        <v>864</v>
      </c>
      <c r="C428" s="250" t="s">
        <v>865</v>
      </c>
      <c r="D428" s="81">
        <f t="shared" ref="D428:E428" si="108">D304+D421</f>
        <v>1331518.5999999999</v>
      </c>
      <c r="E428" s="81">
        <f t="shared" si="108"/>
        <v>1678297.24</v>
      </c>
      <c r="F428" s="61">
        <f t="shared" si="72"/>
        <v>126.04384497520351</v>
      </c>
    </row>
    <row r="429" spans="1:6" s="55" customFormat="1" ht="20.100000000000001" customHeight="1" x14ac:dyDescent="0.2">
      <c r="A429" s="371" t="s">
        <v>866</v>
      </c>
      <c r="B429" s="372"/>
      <c r="C429" s="171"/>
      <c r="D429" s="43"/>
      <c r="E429" s="43"/>
      <c r="F429" s="44"/>
    </row>
    <row r="430" spans="1:6" ht="12.75" customHeight="1" x14ac:dyDescent="0.2">
      <c r="A430" s="63">
        <v>8</v>
      </c>
      <c r="B430" s="64" t="s">
        <v>867</v>
      </c>
      <c r="C430" s="247" t="s">
        <v>868</v>
      </c>
      <c r="D430" s="60">
        <f>D431+D466+D479+D491+D522</f>
        <v>0</v>
      </c>
      <c r="E430" s="60">
        <f>E431+E466+E479+E491+E522</f>
        <v>3079325.13</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3079325.13</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3079325.13</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c r="E500" s="194">
        <v>3079325.13</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v>0</v>
      </c>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544206.34</v>
      </c>
      <c r="E535" s="60">
        <f>E536+E571+E584+E597+E629</f>
        <v>994780.35</v>
      </c>
      <c r="F535" s="45">
        <f t="shared" si="109"/>
        <v>182.79470062770679</v>
      </c>
    </row>
    <row r="536" spans="1:6" ht="24" x14ac:dyDescent="0.2">
      <c r="A536" s="63">
        <v>51</v>
      </c>
      <c r="B536" s="65" t="s">
        <v>1079</v>
      </c>
      <c r="C536" s="247" t="s">
        <v>1080</v>
      </c>
      <c r="D536" s="60">
        <f>D537+D542+D545+D549+D550+D557+D562+D570</f>
        <v>0</v>
      </c>
      <c r="E536" s="60">
        <f>E537+E542+E545+E549+E550+E557+E562+E570</f>
        <v>1000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c r="E570" s="192">
        <v>1000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544206.34</v>
      </c>
      <c r="E597" s="60">
        <f t="shared" si="152"/>
        <v>993780.35</v>
      </c>
      <c r="F597" s="45">
        <f t="shared" si="109"/>
        <v>182.61094679639345</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251900.68</v>
      </c>
      <c r="E603" s="60">
        <f t="shared" si="154"/>
        <v>774551.11</v>
      </c>
      <c r="F603" s="45">
        <f t="shared" si="109"/>
        <v>307.4827388318285</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251900.68</v>
      </c>
      <c r="E606" s="194">
        <v>774551.11</v>
      </c>
      <c r="F606" s="45">
        <f t="shared" si="109"/>
        <v>307.4827388318285</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292305.65999999997</v>
      </c>
      <c r="E609" s="60">
        <f t="shared" si="156"/>
        <v>219229.24</v>
      </c>
      <c r="F609" s="45">
        <f t="shared" si="109"/>
        <v>74.9999982894618</v>
      </c>
    </row>
    <row r="610" spans="1:6" ht="24" x14ac:dyDescent="0.2">
      <c r="A610" s="63">
        <v>5443</v>
      </c>
      <c r="B610" s="64" t="s">
        <v>1217</v>
      </c>
      <c r="C610" s="247" t="s">
        <v>1218</v>
      </c>
      <c r="D610" s="194">
        <v>0</v>
      </c>
      <c r="E610" s="194">
        <v>0</v>
      </c>
      <c r="F610" s="45" t="str">
        <f t="shared" si="109"/>
        <v>-</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292305.65999999997</v>
      </c>
      <c r="E612" s="194">
        <v>219229.24</v>
      </c>
      <c r="F612" s="45">
        <f t="shared" si="109"/>
        <v>74.9999982894618</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2084544.7799999998</v>
      </c>
      <c r="F639" s="45" t="str">
        <f t="shared" si="109"/>
        <v>-</v>
      </c>
    </row>
    <row r="640" spans="1:6" ht="12.75" customHeight="1" x14ac:dyDescent="0.2">
      <c r="A640" s="63" t="s">
        <v>629</v>
      </c>
      <c r="B640" s="64" t="s">
        <v>1277</v>
      </c>
      <c r="C640" s="247" t="s">
        <v>1278</v>
      </c>
      <c r="D640" s="60">
        <f>IF(D535-D430&gt;=0,D535-D430,0)</f>
        <v>544206.34</v>
      </c>
      <c r="E640" s="60">
        <f>IF(E535-E430&gt;=0,E535-E430,0)</f>
        <v>0</v>
      </c>
      <c r="F640" s="45">
        <f t="shared" si="109"/>
        <v>0</v>
      </c>
    </row>
    <row r="641" spans="1:6" ht="12.75" customHeight="1" x14ac:dyDescent="0.2">
      <c r="A641" s="63">
        <v>92213</v>
      </c>
      <c r="B641" s="64" t="s">
        <v>1279</v>
      </c>
      <c r="C641" s="247" t="s">
        <v>1280</v>
      </c>
      <c r="D641" s="194">
        <v>0</v>
      </c>
      <c r="E641" s="194">
        <v>2500000</v>
      </c>
      <c r="F641" s="45" t="str">
        <f t="shared" si="109"/>
        <v>-</v>
      </c>
    </row>
    <row r="642" spans="1:6" ht="12.75" customHeight="1" x14ac:dyDescent="0.2">
      <c r="A642" s="63">
        <v>92223</v>
      </c>
      <c r="B642" s="64" t="s">
        <v>1281</v>
      </c>
      <c r="C642" s="247" t="s">
        <v>1282</v>
      </c>
      <c r="D642" s="194">
        <v>1942385.12</v>
      </c>
      <c r="E642" s="194">
        <v>0</v>
      </c>
      <c r="F642" s="45">
        <f t="shared" si="109"/>
        <v>0</v>
      </c>
    </row>
    <row r="643" spans="1:6" ht="12.75" customHeight="1" x14ac:dyDescent="0.2">
      <c r="A643" s="63" t="s">
        <v>629</v>
      </c>
      <c r="B643" s="64" t="s">
        <v>1283</v>
      </c>
      <c r="C643" s="247" t="s">
        <v>1284</v>
      </c>
      <c r="D643" s="60">
        <f>D422+D430</f>
        <v>12599886.84</v>
      </c>
      <c r="E643" s="60">
        <f>E422+E430</f>
        <v>21488663.970000003</v>
      </c>
      <c r="F643" s="45">
        <f t="shared" si="109"/>
        <v>170.54648381270704</v>
      </c>
    </row>
    <row r="644" spans="1:6" ht="12.75" customHeight="1" x14ac:dyDescent="0.2">
      <c r="A644" s="63" t="s">
        <v>629</v>
      </c>
      <c r="B644" s="64" t="s">
        <v>1285</v>
      </c>
      <c r="C644" s="247" t="s">
        <v>1286</v>
      </c>
      <c r="D644" s="60">
        <f>D423+D535</f>
        <v>13562040.839999998</v>
      </c>
      <c r="E644" s="60">
        <f>E423+E535</f>
        <v>24780482.890000001</v>
      </c>
      <c r="F644" s="45">
        <f t="shared" si="109"/>
        <v>182.7194238857638</v>
      </c>
    </row>
    <row r="645" spans="1:6" ht="12.75" customHeight="1" x14ac:dyDescent="0.2">
      <c r="A645" s="63" t="s">
        <v>629</v>
      </c>
      <c r="B645" s="64" t="s">
        <v>1287</v>
      </c>
      <c r="C645" s="247" t="s">
        <v>1288</v>
      </c>
      <c r="D645" s="60">
        <f t="shared" ref="D645:E645" si="163">IF(D643&gt;=D644,D643-D644,0)</f>
        <v>0</v>
      </c>
      <c r="E645" s="60">
        <f t="shared" si="163"/>
        <v>0</v>
      </c>
      <c r="F645" s="45" t="str">
        <f t="shared" si="109"/>
        <v>-</v>
      </c>
    </row>
    <row r="646" spans="1:6" ht="12.75" customHeight="1" x14ac:dyDescent="0.2">
      <c r="A646" s="63" t="s">
        <v>629</v>
      </c>
      <c r="B646" s="64" t="s">
        <v>1289</v>
      </c>
      <c r="C646" s="247" t="s">
        <v>1290</v>
      </c>
      <c r="D646" s="60">
        <f t="shared" ref="D646:E646" si="164">IF(D644&gt;=D643,D644-D643,0)</f>
        <v>962153.99999999814</v>
      </c>
      <c r="E646" s="60">
        <f t="shared" si="164"/>
        <v>3291818.9199999981</v>
      </c>
      <c r="F646" s="45">
        <f t="shared" si="109"/>
        <v>342.13014964340471</v>
      </c>
    </row>
    <row r="647" spans="1:6" ht="24" x14ac:dyDescent="0.2">
      <c r="A647" s="251" t="s">
        <v>1291</v>
      </c>
      <c r="B647" s="64" t="s">
        <v>1292</v>
      </c>
      <c r="C647" s="252" t="s">
        <v>1291</v>
      </c>
      <c r="D647" s="60">
        <f>IF(D426-D427+D641-D642&gt;=0,D426-D427+D641-D642,0)</f>
        <v>3276157.0300000003</v>
      </c>
      <c r="E647" s="60">
        <f>IF(E426-E427+E641-E642&gt;=0,E426-E427+E641-E642,0)</f>
        <v>4453411.24</v>
      </c>
      <c r="F647" s="45">
        <f t="shared" si="109"/>
        <v>135.93399825526677</v>
      </c>
    </row>
    <row r="648" spans="1:6" ht="24" x14ac:dyDescent="0.2">
      <c r="A648" s="251" t="s">
        <v>1293</v>
      </c>
      <c r="B648" s="64" t="s">
        <v>1294</v>
      </c>
      <c r="C648" s="252" t="s">
        <v>1293</v>
      </c>
      <c r="D648" s="60">
        <f>IF(D427-D426+D642-D641&gt;=0,D427-D426+D642-D641,0)</f>
        <v>0</v>
      </c>
      <c r="E648" s="60">
        <f>IF(E427-E426+E642-E641&gt;=0,E427-E426+E642-E641,0)</f>
        <v>0</v>
      </c>
      <c r="F648" s="45" t="str">
        <f t="shared" si="109"/>
        <v>-</v>
      </c>
    </row>
    <row r="649" spans="1:6" ht="24" x14ac:dyDescent="0.2">
      <c r="A649" s="63" t="s">
        <v>629</v>
      </c>
      <c r="B649" s="64" t="s">
        <v>1295</v>
      </c>
      <c r="C649" s="247" t="s">
        <v>1296</v>
      </c>
      <c r="D649" s="60">
        <f t="shared" ref="D649:E649" si="165">IF(D645+D647-D646-D648&gt;=0,D645+D647-D646-D648,0)</f>
        <v>2314003.0300000021</v>
      </c>
      <c r="E649" s="60">
        <f t="shared" si="165"/>
        <v>1161592.3200000022</v>
      </c>
      <c r="F649" s="45">
        <f t="shared" si="109"/>
        <v>50.198392350419738</v>
      </c>
    </row>
    <row r="650" spans="1:6" ht="24" x14ac:dyDescent="0.2">
      <c r="A650" s="63" t="s">
        <v>629</v>
      </c>
      <c r="B650" s="64" t="s">
        <v>1297</v>
      </c>
      <c r="C650" s="247" t="s">
        <v>1298</v>
      </c>
      <c r="D650" s="60">
        <f t="shared" ref="D650:E650" si="166">IF(D646+D648-D645-D647&gt;=0,D646+D648-D645-D647,0)</f>
        <v>0</v>
      </c>
      <c r="E650" s="60">
        <f t="shared" si="166"/>
        <v>0</v>
      </c>
      <c r="F650" s="45" t="str">
        <f t="shared" si="109"/>
        <v>-</v>
      </c>
    </row>
    <row r="651" spans="1:6" ht="24" x14ac:dyDescent="0.2">
      <c r="A651" s="249" t="s">
        <v>1299</v>
      </c>
      <c r="B651" s="184" t="s">
        <v>1300</v>
      </c>
      <c r="C651" s="250" t="s">
        <v>1299</v>
      </c>
      <c r="D651" s="196">
        <v>0</v>
      </c>
      <c r="E651" s="196">
        <v>0</v>
      </c>
      <c r="F651" s="61" t="str">
        <f t="shared" si="109"/>
        <v>-</v>
      </c>
    </row>
    <row r="652" spans="1:6" s="55" customFormat="1" ht="20.100000000000001" customHeight="1" x14ac:dyDescent="0.2">
      <c r="A652" s="371" t="s">
        <v>1301</v>
      </c>
      <c r="B652" s="372"/>
      <c r="C652" s="171"/>
      <c r="D652" s="43"/>
      <c r="E652" s="43"/>
      <c r="F652" s="44"/>
    </row>
    <row r="653" spans="1:6" ht="12.75" customHeight="1" x14ac:dyDescent="0.2">
      <c r="A653" s="63">
        <v>11</v>
      </c>
      <c r="B653" s="64" t="s">
        <v>1302</v>
      </c>
      <c r="C653" s="247" t="s">
        <v>1303</v>
      </c>
      <c r="D653" s="194">
        <v>4353680.07</v>
      </c>
      <c r="E653" s="194">
        <v>3499167.07</v>
      </c>
      <c r="F653" s="45">
        <f t="shared" ref="F653:F740" si="167">IF(D653&lt;&gt;0,IF(E653/D653&gt;=100,"&gt;&gt;100",E653/D653*100),"-")</f>
        <v>80.372627610186328</v>
      </c>
    </row>
    <row r="654" spans="1:6" ht="12.75" customHeight="1" x14ac:dyDescent="0.2">
      <c r="A654" s="63" t="s">
        <v>1304</v>
      </c>
      <c r="B654" s="64" t="s">
        <v>1305</v>
      </c>
      <c r="C654" s="247" t="s">
        <v>1304</v>
      </c>
      <c r="D654" s="194">
        <v>26515755.789999999</v>
      </c>
      <c r="E654" s="194">
        <v>30043237.559999999</v>
      </c>
      <c r="F654" s="45">
        <f t="shared" si="167"/>
        <v>113.3033423521359</v>
      </c>
    </row>
    <row r="655" spans="1:6" ht="12.75" customHeight="1" x14ac:dyDescent="0.2">
      <c r="A655" s="63" t="s">
        <v>1306</v>
      </c>
      <c r="B655" s="64" t="s">
        <v>1307</v>
      </c>
      <c r="C655" s="247" t="s">
        <v>1306</v>
      </c>
      <c r="D655" s="194">
        <v>24870268.789999999</v>
      </c>
      <c r="E655" s="194">
        <v>29416670.489999998</v>
      </c>
      <c r="F655" s="45">
        <f t="shared" si="167"/>
        <v>118.28046869291595</v>
      </c>
    </row>
    <row r="656" spans="1:6" ht="24" x14ac:dyDescent="0.2">
      <c r="A656" s="63">
        <v>11</v>
      </c>
      <c r="B656" s="64" t="s">
        <v>1308</v>
      </c>
      <c r="C656" s="247" t="s">
        <v>1309</v>
      </c>
      <c r="D656" s="60">
        <f t="shared" ref="D656:E656" si="168">+D653+D654-D655</f>
        <v>5999167.0700000003</v>
      </c>
      <c r="E656" s="60">
        <f t="shared" si="168"/>
        <v>4125734.1400000006</v>
      </c>
      <c r="F656" s="45">
        <f t="shared" si="167"/>
        <v>68.771782680157969</v>
      </c>
    </row>
    <row r="657" spans="1:6" ht="24" x14ac:dyDescent="0.2">
      <c r="A657" s="63" t="s">
        <v>629</v>
      </c>
      <c r="B657" s="64" t="s">
        <v>1310</v>
      </c>
      <c r="C657" s="247" t="s">
        <v>1311</v>
      </c>
      <c r="D657" s="253">
        <v>27</v>
      </c>
      <c r="E657" s="253">
        <v>27</v>
      </c>
      <c r="F657" s="45">
        <f t="shared" si="167"/>
        <v>100</v>
      </c>
    </row>
    <row r="658" spans="1:6" ht="24" x14ac:dyDescent="0.2">
      <c r="A658" s="63" t="s">
        <v>629</v>
      </c>
      <c r="B658" s="64" t="s">
        <v>1312</v>
      </c>
      <c r="C658" s="247" t="s">
        <v>1313</v>
      </c>
      <c r="D658" s="253">
        <v>0</v>
      </c>
      <c r="E658" s="253">
        <v>0</v>
      </c>
      <c r="F658" s="45" t="str">
        <f t="shared" si="167"/>
        <v>-</v>
      </c>
    </row>
    <row r="659" spans="1:6" ht="12.75" customHeight="1" x14ac:dyDescent="0.2">
      <c r="A659" s="63" t="s">
        <v>629</v>
      </c>
      <c r="B659" s="64" t="s">
        <v>1314</v>
      </c>
      <c r="C659" s="247" t="s">
        <v>1315</v>
      </c>
      <c r="D659" s="253">
        <v>24</v>
      </c>
      <c r="E659" s="253">
        <v>27</v>
      </c>
      <c r="F659" s="45">
        <f t="shared" si="167"/>
        <v>112.5</v>
      </c>
    </row>
    <row r="660" spans="1:6" ht="12.75" customHeight="1" x14ac:dyDescent="0.2">
      <c r="A660" s="63" t="s">
        <v>629</v>
      </c>
      <c r="B660" s="64" t="s">
        <v>1316</v>
      </c>
      <c r="C660" s="247" t="s">
        <v>1317</v>
      </c>
      <c r="D660" s="253">
        <v>0</v>
      </c>
      <c r="E660" s="253">
        <v>0</v>
      </c>
      <c r="F660" s="45" t="str">
        <f t="shared" si="167"/>
        <v>-</v>
      </c>
    </row>
    <row r="661" spans="1:6" ht="24" x14ac:dyDescent="0.2">
      <c r="A661" s="63" t="s">
        <v>1318</v>
      </c>
      <c r="B661" s="64" t="s">
        <v>1319</v>
      </c>
      <c r="C661" s="247" t="s">
        <v>1320</v>
      </c>
      <c r="D661" s="194">
        <v>80906.14</v>
      </c>
      <c r="E661" s="194">
        <v>96352.88</v>
      </c>
      <c r="F661" s="45">
        <f t="shared" si="167"/>
        <v>119.09217273250215</v>
      </c>
    </row>
    <row r="662" spans="1:6" ht="12.75" customHeight="1" x14ac:dyDescent="0.2">
      <c r="A662" s="70">
        <v>61315</v>
      </c>
      <c r="B662" s="65" t="s">
        <v>1321</v>
      </c>
      <c r="C662" s="278" t="s">
        <v>1322</v>
      </c>
      <c r="D662" s="192">
        <v>9157.56</v>
      </c>
      <c r="E662" s="192">
        <v>7503.96</v>
      </c>
      <c r="F662" s="71">
        <f t="shared" si="167"/>
        <v>81.94278825363962</v>
      </c>
    </row>
    <row r="663" spans="1:6" ht="12.75" customHeight="1" x14ac:dyDescent="0.2">
      <c r="A663" s="70">
        <v>61316</v>
      </c>
      <c r="B663" s="65" t="s">
        <v>1323</v>
      </c>
      <c r="C663" s="277" t="s">
        <v>1324</v>
      </c>
      <c r="D663" s="192">
        <v>0</v>
      </c>
      <c r="E663" s="192">
        <v>97715.49</v>
      </c>
      <c r="F663" s="71" t="str">
        <f t="shared" si="167"/>
        <v>-</v>
      </c>
    </row>
    <row r="664" spans="1:6" ht="12.75" customHeight="1" x14ac:dyDescent="0.2">
      <c r="A664" s="70" t="s">
        <v>1325</v>
      </c>
      <c r="B664" s="65" t="s">
        <v>1326</v>
      </c>
      <c r="C664" s="277" t="s">
        <v>1325</v>
      </c>
      <c r="D664" s="192">
        <v>0</v>
      </c>
      <c r="E664" s="192">
        <v>824110.78</v>
      </c>
      <c r="F664" s="71" t="str">
        <f t="shared" si="167"/>
        <v>-</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177186.1</v>
      </c>
      <c r="E669" s="194">
        <v>140375.74</v>
      </c>
      <c r="F669" s="45">
        <f t="shared" si="167"/>
        <v>79.225029502878613</v>
      </c>
    </row>
    <row r="670" spans="1:6" ht="12.75" customHeight="1" x14ac:dyDescent="0.2">
      <c r="A670" s="63">
        <v>63312</v>
      </c>
      <c r="B670" s="64" t="s">
        <v>1337</v>
      </c>
      <c r="C670" s="247" t="s">
        <v>1338</v>
      </c>
      <c r="D670" s="194">
        <v>3495.02</v>
      </c>
      <c r="E670" s="194">
        <v>209808.37</v>
      </c>
      <c r="F670" s="45">
        <f t="shared" si="167"/>
        <v>6003.066362996492</v>
      </c>
    </row>
    <row r="671" spans="1:6" ht="12.75" customHeight="1" x14ac:dyDescent="0.2">
      <c r="A671" s="63">
        <v>63313</v>
      </c>
      <c r="B671" s="64" t="s">
        <v>1339</v>
      </c>
      <c r="C671" s="247" t="s">
        <v>1340</v>
      </c>
      <c r="D671" s="194">
        <v>3495.02</v>
      </c>
      <c r="E671" s="194">
        <v>1747.51</v>
      </c>
      <c r="F671" s="45">
        <f t="shared" si="167"/>
        <v>50</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8000</v>
      </c>
      <c r="E673" s="194">
        <v>151128.19</v>
      </c>
      <c r="F673" s="45">
        <f t="shared" si="167"/>
        <v>1889.1023749999999</v>
      </c>
    </row>
    <row r="674" spans="1:6" ht="12.75" customHeight="1" x14ac:dyDescent="0.2">
      <c r="A674" s="63">
        <v>63322</v>
      </c>
      <c r="B674" s="64" t="s">
        <v>1345</v>
      </c>
      <c r="C674" s="247" t="s">
        <v>1346</v>
      </c>
      <c r="D674" s="194">
        <v>48000</v>
      </c>
      <c r="E674" s="194">
        <v>223692.23</v>
      </c>
      <c r="F674" s="45">
        <f t="shared" si="167"/>
        <v>466.02547916666663</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8500</v>
      </c>
      <c r="E678" s="192">
        <v>0</v>
      </c>
      <c r="F678" s="71">
        <f t="shared" si="167"/>
        <v>0</v>
      </c>
    </row>
    <row r="679" spans="1:6" ht="12" x14ac:dyDescent="0.2">
      <c r="A679" s="70">
        <v>63416</v>
      </c>
      <c r="B679" s="182" t="s">
        <v>1355</v>
      </c>
      <c r="C679" s="278" t="s">
        <v>1356</v>
      </c>
      <c r="D679" s="192">
        <v>54108.13</v>
      </c>
      <c r="E679" s="192">
        <v>99771.46</v>
      </c>
      <c r="F679" s="71">
        <f t="shared" si="167"/>
        <v>184.39273358735556</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163868.20000000001</v>
      </c>
      <c r="E681" s="192">
        <v>0</v>
      </c>
      <c r="F681" s="71">
        <f t="shared" si="167"/>
        <v>0</v>
      </c>
    </row>
    <row r="682" spans="1:6" ht="12" x14ac:dyDescent="0.2">
      <c r="A682" s="70">
        <v>63426</v>
      </c>
      <c r="B682" s="182" t="s">
        <v>1361</v>
      </c>
      <c r="C682" s="278" t="s">
        <v>1362</v>
      </c>
      <c r="D682" s="192">
        <v>0</v>
      </c>
      <c r="E682" s="192">
        <v>74631.02</v>
      </c>
      <c r="F682" s="71" t="str">
        <f t="shared" si="167"/>
        <v>-</v>
      </c>
    </row>
    <row r="683" spans="1:6" ht="24" x14ac:dyDescent="0.2">
      <c r="A683" s="70">
        <v>63612</v>
      </c>
      <c r="B683" s="182" t="s">
        <v>1363</v>
      </c>
      <c r="C683" s="278" t="s">
        <v>1364</v>
      </c>
      <c r="D683" s="192">
        <v>0</v>
      </c>
      <c r="E683" s="192">
        <v>0</v>
      </c>
      <c r="F683" s="71" t="str">
        <f t="shared" si="167"/>
        <v>-</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12220.84</v>
      </c>
      <c r="E702" s="192">
        <v>0</v>
      </c>
      <c r="F702" s="71">
        <f t="shared" si="167"/>
        <v>0</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0</v>
      </c>
      <c r="E706" s="192">
        <v>305314.39</v>
      </c>
      <c r="F706" s="71" t="str">
        <f t="shared" si="167"/>
        <v>-</v>
      </c>
    </row>
    <row r="707" spans="1:6" ht="12.75" customHeight="1" x14ac:dyDescent="0.2">
      <c r="A707" s="70">
        <v>63822</v>
      </c>
      <c r="B707" s="182" t="s">
        <v>1396</v>
      </c>
      <c r="C707" s="278" t="s">
        <v>1397</v>
      </c>
      <c r="D707" s="192">
        <v>0</v>
      </c>
      <c r="E707" s="192">
        <v>3185731.78</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0</v>
      </c>
      <c r="E712" s="192">
        <v>703.12</v>
      </c>
      <c r="F712" s="71" t="str">
        <f t="shared" si="167"/>
        <v>-</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0</v>
      </c>
      <c r="E722" s="192">
        <v>223823.6</v>
      </c>
      <c r="F722" s="71" t="str">
        <f t="shared" si="167"/>
        <v>-</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0</v>
      </c>
      <c r="E724" s="192">
        <v>0</v>
      </c>
      <c r="F724" s="71" t="str">
        <f t="shared" si="167"/>
        <v>-</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300</v>
      </c>
      <c r="E726" s="192">
        <v>1800</v>
      </c>
      <c r="F726" s="71">
        <f t="shared" si="167"/>
        <v>600</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14750.35</v>
      </c>
      <c r="E732" s="192">
        <v>8180.98</v>
      </c>
      <c r="F732" s="71">
        <f t="shared" si="167"/>
        <v>55.462955116319264</v>
      </c>
    </row>
    <row r="733" spans="1:6" ht="12.75" customHeight="1" x14ac:dyDescent="0.2">
      <c r="A733" s="70">
        <v>31215</v>
      </c>
      <c r="B733" s="65" t="s">
        <v>1443</v>
      </c>
      <c r="C733" s="278" t="s">
        <v>1444</v>
      </c>
      <c r="D733" s="192">
        <v>800</v>
      </c>
      <c r="E733" s="192">
        <v>1200</v>
      </c>
      <c r="F733" s="71">
        <f t="shared" si="167"/>
        <v>150</v>
      </c>
    </row>
    <row r="734" spans="1:6" ht="12.75" customHeight="1" x14ac:dyDescent="0.2">
      <c r="A734" s="70">
        <v>32121</v>
      </c>
      <c r="B734" s="65" t="s">
        <v>1445</v>
      </c>
      <c r="C734" s="278" t="s">
        <v>1446</v>
      </c>
      <c r="D734" s="192">
        <v>38541.760000000002</v>
      </c>
      <c r="E734" s="192">
        <v>40006.36</v>
      </c>
      <c r="F734" s="71">
        <f t="shared" si="167"/>
        <v>103.80003404099864</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3503.94</v>
      </c>
      <c r="E736" s="194">
        <v>0</v>
      </c>
      <c r="F736" s="45">
        <f t="shared" si="167"/>
        <v>0</v>
      </c>
    </row>
    <row r="737" spans="1:6" ht="12.75" customHeight="1" x14ac:dyDescent="0.2">
      <c r="A737" s="63" t="s">
        <v>1451</v>
      </c>
      <c r="B737" s="64" t="s">
        <v>1452</v>
      </c>
      <c r="C737" s="247" t="s">
        <v>1451</v>
      </c>
      <c r="D737" s="194">
        <v>36178.76</v>
      </c>
      <c r="E737" s="194">
        <v>26950.51</v>
      </c>
      <c r="F737" s="45">
        <f t="shared" si="167"/>
        <v>74.49263048263677</v>
      </c>
    </row>
    <row r="738" spans="1:6" ht="12.75" customHeight="1" x14ac:dyDescent="0.2">
      <c r="A738" s="63" t="s">
        <v>1453</v>
      </c>
      <c r="B738" s="64" t="s">
        <v>1454</v>
      </c>
      <c r="C738" s="247" t="s">
        <v>1453</v>
      </c>
      <c r="D738" s="194">
        <v>2448.61</v>
      </c>
      <c r="E738" s="194">
        <v>3239.94</v>
      </c>
      <c r="F738" s="45">
        <f t="shared" si="167"/>
        <v>132.31751891889684</v>
      </c>
    </row>
    <row r="739" spans="1:6" ht="12.75" customHeight="1" x14ac:dyDescent="0.2">
      <c r="A739" s="70" t="s">
        <v>1455</v>
      </c>
      <c r="B739" s="65" t="s">
        <v>1456</v>
      </c>
      <c r="C739" s="278" t="s">
        <v>1455</v>
      </c>
      <c r="D739" s="192">
        <v>0</v>
      </c>
      <c r="E739" s="192">
        <v>130</v>
      </c>
      <c r="F739" s="71" t="str">
        <f t="shared" si="167"/>
        <v>-</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5404.66</v>
      </c>
      <c r="E741" s="192">
        <v>6494.67</v>
      </c>
      <c r="F741" s="71">
        <f t="shared" ref="F741:F1006" si="169">IF(D741&lt;&gt;0,IF(E741/D741&gt;=100,"&gt;&gt;100",E741/D741*100),"-")</f>
        <v>120.16796616253383</v>
      </c>
    </row>
    <row r="742" spans="1:6" ht="12.75" customHeight="1" x14ac:dyDescent="0.2">
      <c r="A742" s="70" t="s">
        <v>1461</v>
      </c>
      <c r="B742" s="65" t="s">
        <v>1462</v>
      </c>
      <c r="C742" s="278" t="s">
        <v>1461</v>
      </c>
      <c r="D742" s="192">
        <v>0</v>
      </c>
      <c r="E742" s="192">
        <v>0</v>
      </c>
      <c r="F742" s="71" t="str">
        <f t="shared" si="169"/>
        <v>-</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0</v>
      </c>
      <c r="E744" s="192">
        <v>2328</v>
      </c>
      <c r="F744" s="71" t="str">
        <f t="shared" si="170"/>
        <v>-</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17155.47</v>
      </c>
      <c r="E759" s="194">
        <v>12582.26</v>
      </c>
      <c r="F759" s="45">
        <f t="shared" si="169"/>
        <v>73.342554881912292</v>
      </c>
    </row>
    <row r="760" spans="1:6" ht="24" x14ac:dyDescent="0.2">
      <c r="A760" s="63">
        <v>34233</v>
      </c>
      <c r="B760" s="64" t="s">
        <v>1497</v>
      </c>
      <c r="C760" s="247" t="s">
        <v>1498</v>
      </c>
      <c r="D760" s="194">
        <v>21334.83</v>
      </c>
      <c r="E760" s="194">
        <v>2498.06</v>
      </c>
      <c r="F760" s="45">
        <f t="shared" si="169"/>
        <v>11.708834802058417</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0</v>
      </c>
      <c r="E778" s="192">
        <v>0</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0</v>
      </c>
      <c r="E780" s="192">
        <v>0</v>
      </c>
      <c r="F780" s="71" t="str">
        <f t="shared" si="169"/>
        <v>-</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0</v>
      </c>
      <c r="E785" s="192">
        <v>0</v>
      </c>
      <c r="F785" s="71" t="str">
        <f t="shared" si="169"/>
        <v>-</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0</v>
      </c>
      <c r="E787" s="192">
        <v>0</v>
      </c>
      <c r="F787" s="71" t="str">
        <f t="shared" si="169"/>
        <v>-</v>
      </c>
    </row>
    <row r="788" spans="1:6" ht="12.75" customHeight="1" x14ac:dyDescent="0.2">
      <c r="A788" s="70">
        <v>36325</v>
      </c>
      <c r="B788" s="65" t="s">
        <v>1553</v>
      </c>
      <c r="C788" s="278" t="s">
        <v>1554</v>
      </c>
      <c r="D788" s="192">
        <v>13075.65</v>
      </c>
      <c r="E788" s="192">
        <v>0</v>
      </c>
      <c r="F788" s="71">
        <f t="shared" si="169"/>
        <v>0</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45067.96</v>
      </c>
      <c r="E843" s="194">
        <v>50812</v>
      </c>
      <c r="F843" s="45">
        <f t="shared" si="169"/>
        <v>112.74528512051577</v>
      </c>
    </row>
    <row r="844" spans="1:6" ht="12.75" customHeight="1" x14ac:dyDescent="0.2">
      <c r="A844" s="63" t="s">
        <v>1664</v>
      </c>
      <c r="B844" s="64" t="s">
        <v>1665</v>
      </c>
      <c r="C844" s="247" t="s">
        <v>1664</v>
      </c>
      <c r="D844" s="194">
        <v>1830.05</v>
      </c>
      <c r="E844" s="194">
        <v>1268.1300000000001</v>
      </c>
      <c r="F844" s="45">
        <f t="shared" si="169"/>
        <v>69.29482801016367</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97400</v>
      </c>
      <c r="E846" s="194">
        <v>141100</v>
      </c>
      <c r="F846" s="45">
        <f t="shared" si="169"/>
        <v>144.86652977412732</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41890</v>
      </c>
      <c r="E848" s="194">
        <v>43510</v>
      </c>
      <c r="F848" s="45">
        <f t="shared" si="169"/>
        <v>103.86727142516115</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6130.98</v>
      </c>
      <c r="E850" s="194">
        <v>60</v>
      </c>
      <c r="F850" s="45">
        <f t="shared" si="169"/>
        <v>0.97863636808471088</v>
      </c>
    </row>
    <row r="851" spans="1:6" ht="12.75" customHeight="1" x14ac:dyDescent="0.2">
      <c r="A851" s="63">
        <v>37221</v>
      </c>
      <c r="B851" s="64" t="s">
        <v>1678</v>
      </c>
      <c r="C851" s="247" t="s">
        <v>1679</v>
      </c>
      <c r="D851" s="194">
        <v>134804.32</v>
      </c>
      <c r="E851" s="194">
        <v>131100.47</v>
      </c>
      <c r="F851" s="45">
        <f t="shared" si="169"/>
        <v>97.252424848105761</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2100</v>
      </c>
      <c r="E853" s="194">
        <v>2400</v>
      </c>
      <c r="F853" s="45">
        <f t="shared" si="169"/>
        <v>114.28571428571428</v>
      </c>
    </row>
    <row r="854" spans="1:6" ht="12.75" customHeight="1" x14ac:dyDescent="0.2">
      <c r="A854" s="63" t="s">
        <v>1683</v>
      </c>
      <c r="B854" s="64" t="s">
        <v>1684</v>
      </c>
      <c r="C854" s="247" t="s">
        <v>1683</v>
      </c>
      <c r="D854" s="194">
        <v>0</v>
      </c>
      <c r="E854" s="194">
        <v>688.31</v>
      </c>
      <c r="F854" s="45" t="str">
        <f t="shared" si="169"/>
        <v>-</v>
      </c>
    </row>
    <row r="855" spans="1:6" ht="12.75" customHeight="1" x14ac:dyDescent="0.2">
      <c r="A855" s="63" t="s">
        <v>1685</v>
      </c>
      <c r="B855" s="64" t="s">
        <v>1686</v>
      </c>
      <c r="C855" s="247" t="s">
        <v>1685</v>
      </c>
      <c r="D855" s="194">
        <v>168411.99</v>
      </c>
      <c r="E855" s="194">
        <v>177929.26</v>
      </c>
      <c r="F855" s="45">
        <f t="shared" si="169"/>
        <v>105.65118314913329</v>
      </c>
    </row>
    <row r="856" spans="1:6" ht="12.75" customHeight="1" x14ac:dyDescent="0.2">
      <c r="A856" s="63">
        <v>38117</v>
      </c>
      <c r="B856" s="64" t="s">
        <v>1687</v>
      </c>
      <c r="C856" s="247" t="s">
        <v>1688</v>
      </c>
      <c r="D856" s="194">
        <v>2600</v>
      </c>
      <c r="E856" s="194">
        <v>0</v>
      </c>
      <c r="F856" s="45">
        <f t="shared" si="169"/>
        <v>0</v>
      </c>
    </row>
    <row r="857" spans="1:6" ht="12.75" customHeight="1" x14ac:dyDescent="0.2">
      <c r="A857" s="63">
        <v>38612</v>
      </c>
      <c r="B857" s="64" t="s">
        <v>1689</v>
      </c>
      <c r="C857" s="247" t="s">
        <v>1690</v>
      </c>
      <c r="D857" s="194">
        <v>110117.39</v>
      </c>
      <c r="E857" s="194">
        <v>76059.759999999995</v>
      </c>
      <c r="F857" s="45">
        <f t="shared" si="169"/>
        <v>69.071524488548079</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80650.039999999994</v>
      </c>
      <c r="E870" s="194">
        <v>74648.34</v>
      </c>
      <c r="F870" s="45">
        <f t="shared" si="169"/>
        <v>92.558342190530837</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3079325.13</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251900.68</v>
      </c>
      <c r="E977" s="192">
        <v>774551.11</v>
      </c>
      <c r="F977" s="71">
        <f t="shared" si="169"/>
        <v>307.4827388318285</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0</v>
      </c>
      <c r="E981" s="192">
        <v>0</v>
      </c>
      <c r="F981" s="71" t="str">
        <f t="shared" si="169"/>
        <v>-</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292305.65999999997</v>
      </c>
      <c r="E984" s="192">
        <v>219229.24</v>
      </c>
      <c r="F984" s="71">
        <f t="shared" si="169"/>
        <v>74.9999982894618</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7" t="s">
        <v>1995</v>
      </c>
      <c r="B1010" s="368"/>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abSelected="1" topLeftCell="A363" zoomScale="85" zoomScaleNormal="85" workbookViewId="0">
      <selection activeCell="E387" sqref="E387:E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t="s">
        <v>3656</v>
      </c>
      <c r="C1" s="268" t="s">
        <v>33</v>
      </c>
      <c r="D1" s="323">
        <v>22</v>
      </c>
      <c r="E1" s="268" t="s">
        <v>56</v>
      </c>
      <c r="F1" s="324" t="s">
        <v>3653</v>
      </c>
    </row>
    <row r="2" spans="1:24" ht="50.1" customHeight="1" x14ac:dyDescent="0.2">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2016</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69289768.780000001</v>
      </c>
      <c r="E6" s="180">
        <f t="shared" si="0"/>
        <v>78956634.689999998</v>
      </c>
      <c r="F6" s="181">
        <f t="shared" ref="F6:F298" si="1">IF(D6&gt;0,IF(E6/D6&gt;=100,"&gt;&gt;100",E6/D6*100),"-")</f>
        <v>113.95136118969165</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35215661.280000001</v>
      </c>
      <c r="E7" s="79">
        <f t="shared" si="2"/>
        <v>45273268.799999997</v>
      </c>
      <c r="F7" s="71">
        <f t="shared" si="1"/>
        <v>128.56004162475293</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20005849.560000002</v>
      </c>
      <c r="E8" s="79">
        <f>E9+E10-E11</f>
        <v>20238279.879999999</v>
      </c>
      <c r="F8" s="71">
        <f t="shared" si="1"/>
        <v>101.16181179560964</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19865004.260000002</v>
      </c>
      <c r="E9" s="192">
        <v>20097434.579999998</v>
      </c>
      <c r="F9" s="71">
        <f t="shared" si="1"/>
        <v>101.17004918276315</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140845.29999999999</v>
      </c>
      <c r="E10" s="192">
        <v>140845.29999999999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14802874.560000001</v>
      </c>
      <c r="E12" s="79">
        <f t="shared" si="3"/>
        <v>16155556.549999999</v>
      </c>
      <c r="F12" s="71">
        <f t="shared" si="1"/>
        <v>109.13796833525285</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13743636.91</v>
      </c>
      <c r="E13" s="79">
        <f t="shared" si="4"/>
        <v>14027945.549999999</v>
      </c>
      <c r="F13" s="71">
        <f t="shared" si="1"/>
        <v>102.06865651255042</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13155612.77</v>
      </c>
      <c r="E15" s="192">
        <v>13214063.109999999</v>
      </c>
      <c r="F15" s="71">
        <f t="shared" si="1"/>
        <v>100.44429963865528</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2391129.0699999998</v>
      </c>
      <c r="E16" s="192">
        <v>2714190.74</v>
      </c>
      <c r="F16" s="71">
        <f t="shared" si="1"/>
        <v>113.51084197224036</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3916358.64</v>
      </c>
      <c r="E17" s="192">
        <v>4514785.21</v>
      </c>
      <c r="F17" s="71">
        <f t="shared" si="1"/>
        <v>115.28017796654086</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5719463.5700000003</v>
      </c>
      <c r="E18" s="192">
        <v>6415093.5099999998</v>
      </c>
      <c r="F18" s="71">
        <f t="shared" si="1"/>
        <v>112.16250320482415</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466885.47000000009</v>
      </c>
      <c r="E19" s="79">
        <f t="shared" si="5"/>
        <v>924825.36</v>
      </c>
      <c r="F19" s="71">
        <f t="shared" si="1"/>
        <v>198.08398834943392</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99488.47</v>
      </c>
      <c r="E20" s="192">
        <v>142021.91</v>
      </c>
      <c r="F20" s="71">
        <f t="shared" si="1"/>
        <v>142.75212997043778</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49042.25</v>
      </c>
      <c r="E21" s="192">
        <v>31554.14</v>
      </c>
      <c r="F21" s="71">
        <f t="shared" si="1"/>
        <v>64.340726618374973</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100513</v>
      </c>
      <c r="E22" s="192">
        <v>106706.9</v>
      </c>
      <c r="F22" s="71">
        <f t="shared" si="1"/>
        <v>106.16228746530298</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129173.53</v>
      </c>
      <c r="E23" s="192">
        <v>240407.81</v>
      </c>
      <c r="F23" s="71">
        <f t="shared" si="1"/>
        <v>186.11228631748315</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0</v>
      </c>
      <c r="E24" s="192">
        <v>329594.34000000003</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8379.14</v>
      </c>
      <c r="E25" s="192">
        <v>8379.14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838037.16</v>
      </c>
      <c r="E26" s="192">
        <v>1011266.5</v>
      </c>
      <c r="F26" s="71">
        <f t="shared" si="1"/>
        <v>120.67084232875783</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757748.08</v>
      </c>
      <c r="E28" s="192">
        <v>945105.38</v>
      </c>
      <c r="F28" s="71">
        <f t="shared" si="1"/>
        <v>124.72553939034725</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213306.10999999996</v>
      </c>
      <c r="E29" s="79">
        <f t="shared" si="6"/>
        <v>628644.92999999993</v>
      </c>
      <c r="F29" s="71">
        <f t="shared" si="1"/>
        <v>294.71491932415813</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328044.21999999997</v>
      </c>
      <c r="E30" s="192">
        <v>802474.69</v>
      </c>
      <c r="F30" s="71">
        <f t="shared" si="1"/>
        <v>244.62393819955128</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11936.29</v>
      </c>
      <c r="E33" s="192">
        <v>17936.29</v>
      </c>
      <c r="F33" s="71">
        <f t="shared" si="1"/>
        <v>150.26687521834674</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126674.4</v>
      </c>
      <c r="E34" s="192">
        <v>191766.05</v>
      </c>
      <c r="F34" s="71">
        <f t="shared" si="1"/>
        <v>151.38500754690767</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4280.22</v>
      </c>
      <c r="E35" s="79">
        <f t="shared" si="7"/>
        <v>4280.22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4280.22</v>
      </c>
      <c r="E37" s="192">
        <v>4280.22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374765.85000000009</v>
      </c>
      <c r="E45" s="79">
        <f t="shared" si="9"/>
        <v>569860.49000000022</v>
      </c>
      <c r="F45" s="71">
        <f t="shared" si="1"/>
        <v>152.05774218755525</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81216.490000000005</v>
      </c>
      <c r="E47" s="192">
        <v>82988.62</v>
      </c>
      <c r="F47" s="71">
        <f t="shared" si="1"/>
        <v>102.18198299384767</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2640594.7200000002</v>
      </c>
      <c r="E48" s="192">
        <v>2909564.66</v>
      </c>
      <c r="F48" s="71">
        <f t="shared" si="1"/>
        <v>110.18596068388715</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14931.32</v>
      </c>
      <c r="E49" s="192">
        <v>121969.55</v>
      </c>
      <c r="F49" s="71">
        <f t="shared" si="1"/>
        <v>816.87051111355197</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2361976.6800000002</v>
      </c>
      <c r="E50" s="192">
        <v>2544662.34</v>
      </c>
      <c r="F50" s="71">
        <f t="shared" si="1"/>
        <v>107.73443961351894</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36934.29</v>
      </c>
      <c r="E54" s="192">
        <v>57659.37</v>
      </c>
      <c r="F54" s="71">
        <f t="shared" si="1"/>
        <v>156.11338406667625</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36934.29</v>
      </c>
      <c r="E55" s="192">
        <v>57659.37</v>
      </c>
      <c r="F55" s="71">
        <f t="shared" si="1"/>
        <v>156.11338406667625</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406937.16</v>
      </c>
      <c r="E56" s="79">
        <f t="shared" si="11"/>
        <v>8879432.3699999992</v>
      </c>
      <c r="F56" s="71">
        <f t="shared" si="1"/>
        <v>2182.0156139095284</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406937.16</v>
      </c>
      <c r="E57" s="192">
        <v>8879432.3699999992</v>
      </c>
      <c r="F57" s="71">
        <f t="shared" si="1"/>
        <v>2182.0156139095284</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34074107.5</v>
      </c>
      <c r="E69" s="79">
        <f>E70+E82+E88+E119+E135+E147+E165+E171</f>
        <v>33683365.890000001</v>
      </c>
      <c r="F69" s="71">
        <f t="shared" si="1"/>
        <v>98.853259443405818</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5999167.0700000003</v>
      </c>
      <c r="E70" s="79">
        <f t="shared" si="12"/>
        <v>4125734.14</v>
      </c>
      <c r="F70" s="71">
        <f t="shared" si="1"/>
        <v>68.771782680157969</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3498738.06</v>
      </c>
      <c r="E71" s="79">
        <f t="shared" si="13"/>
        <v>1570200.05</v>
      </c>
      <c r="F71" s="71">
        <f t="shared" si="1"/>
        <v>44.879039901603839</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3498738.06</v>
      </c>
      <c r="E73" s="192">
        <v>1570200.05</v>
      </c>
      <c r="F73" s="71">
        <f t="shared" si="1"/>
        <v>44.879039901603839</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2500000</v>
      </c>
      <c r="E76" s="79">
        <f>SUM(E77:E79)</f>
        <v>2555139.86</v>
      </c>
      <c r="F76" s="71">
        <f t="shared" si="1"/>
        <v>102.2055944</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2500000</v>
      </c>
      <c r="E78" s="192">
        <v>2555139.86</v>
      </c>
      <c r="F78" s="71">
        <f t="shared" si="14"/>
        <v>102.2055944</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429.01</v>
      </c>
      <c r="E80" s="192">
        <v>394.23</v>
      </c>
      <c r="F80" s="71">
        <f t="shared" si="1"/>
        <v>91.892962867998421</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2135.5300000000002</v>
      </c>
      <c r="E82" s="79">
        <f>SUM(E83:E85)-E86+E87</f>
        <v>1145665.04</v>
      </c>
      <c r="F82" s="71" t="str">
        <f t="shared" si="1"/>
        <v>&gt;&gt;100</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1000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0</v>
      </c>
      <c r="E85" s="192">
        <v>453.79</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2135.5300000000002</v>
      </c>
      <c r="E87" s="192">
        <v>1144211.25</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26726734.460000001</v>
      </c>
      <c r="E135" s="79">
        <f t="shared" si="21"/>
        <v>26724080</v>
      </c>
      <c r="F135" s="71">
        <f t="shared" si="1"/>
        <v>99.990068146918688</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26726734.460000001</v>
      </c>
      <c r="E136" s="79">
        <f t="shared" si="22"/>
        <v>26724080</v>
      </c>
      <c r="F136" s="71">
        <f t="shared" si="1"/>
        <v>99.990068146918688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26726734.460000001</v>
      </c>
      <c r="E140" s="192">
        <v>26724080</v>
      </c>
      <c r="F140" s="71">
        <f t="shared" si="1"/>
        <v>99.990068146918688</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1296577.72</v>
      </c>
      <c r="E147" s="79">
        <f t="shared" si="24"/>
        <v>1676593.3599999999</v>
      </c>
      <c r="F147" s="71">
        <f t="shared" si="1"/>
        <v>129.30912926685181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270019.08</v>
      </c>
      <c r="E148" s="192">
        <v>410008.68</v>
      </c>
      <c r="F148" s="71">
        <f t="shared" si="1"/>
        <v>151.84433633356576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323642.8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323642.8</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264671.71999999997</v>
      </c>
      <c r="E159" s="192">
        <v>267553.94</v>
      </c>
      <c r="F159" s="71">
        <f t="shared" si="1"/>
        <v>101.08897920790329</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1186638.83</v>
      </c>
      <c r="E160" s="192">
        <v>1106748.79</v>
      </c>
      <c r="F160" s="71">
        <f t="shared" si="1"/>
        <v>93.267535329178457</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2.16</v>
      </c>
      <c r="E161" s="192">
        <v>29.56</v>
      </c>
      <c r="F161" s="71">
        <f t="shared" si="1"/>
        <v>1368.5185185185182</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1830.98</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424754.07</v>
      </c>
      <c r="E164" s="192">
        <v>433221.39</v>
      </c>
      <c r="F164" s="71">
        <f t="shared" si="1"/>
        <v>101.99346412383994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49492.72</v>
      </c>
      <c r="E165" s="79">
        <f t="shared" si="26"/>
        <v>11293.35</v>
      </c>
      <c r="F165" s="71">
        <f t="shared" si="1"/>
        <v>22.818204374299896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26440</v>
      </c>
      <c r="E166" s="192">
        <v>6758</v>
      </c>
      <c r="F166" s="71">
        <f t="shared" si="1"/>
        <v>25.559757942511347</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29535.33</v>
      </c>
      <c r="E167" s="192">
        <v>8238.59</v>
      </c>
      <c r="F167" s="71">
        <f t="shared" si="1"/>
        <v>27.89401709748968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6482.61</v>
      </c>
      <c r="E170" s="192">
        <v>3703.24</v>
      </c>
      <c r="F170" s="71">
        <f t="shared" si="1"/>
        <v>57.125756446863221</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2313</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69289768.780000001</v>
      </c>
      <c r="E176" s="79">
        <f>E177+E251</f>
        <v>78956634.689999998</v>
      </c>
      <c r="F176" s="71">
        <f t="shared" si="1"/>
        <v>113.95136118969165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4466131.09</v>
      </c>
      <c r="E177" s="79">
        <f>E178+E197+E203+E219+E247+E248</f>
        <v>9470849.8200000003</v>
      </c>
      <c r="F177" s="71">
        <f t="shared" si="1"/>
        <v>212.05937822125148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774710.08</v>
      </c>
      <c r="E178" s="79">
        <f>SUM(E179:E181)+E185+E186+SUM(E194:E196)</f>
        <v>924890.65</v>
      </c>
      <c r="F178" s="71">
        <f t="shared" si="1"/>
        <v>119.38538995129637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78878.429999999993</v>
      </c>
      <c r="E179" s="192">
        <v>80633.91</v>
      </c>
      <c r="F179" s="71">
        <f t="shared" si="1"/>
        <v>102.22555139599001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506407.04</v>
      </c>
      <c r="E180" s="192">
        <v>488952.84</v>
      </c>
      <c r="F180" s="71">
        <f t="shared" si="1"/>
        <v>96.553325956921938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93.75</v>
      </c>
      <c r="E181" s="79">
        <f t="shared" si="28"/>
        <v>9979.2100000000009</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7809.6</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93.75</v>
      </c>
      <c r="E184" s="192">
        <v>2169.61</v>
      </c>
      <c r="F184" s="71">
        <f t="shared" si="1"/>
        <v>2314.2506666666668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46473.7</v>
      </c>
      <c r="E185" s="192">
        <v>105286.54</v>
      </c>
      <c r="F185" s="71">
        <f t="shared" si="1"/>
        <v>226.5508018513697</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2629.03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2629.03</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12400.85</v>
      </c>
      <c r="E194" s="192">
        <v>7497.31</v>
      </c>
      <c r="F194" s="71">
        <f t="shared" si="1"/>
        <v>60.458033118697507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32427.32</v>
      </c>
      <c r="E195" s="192">
        <v>4780</v>
      </c>
      <c r="F195" s="71">
        <f t="shared" si="1"/>
        <v>14.740656952224235</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98028.99</v>
      </c>
      <c r="E196" s="192">
        <v>225131.81</v>
      </c>
      <c r="F196" s="71">
        <f t="shared" si="1"/>
        <v>229.65840003043999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150522.63</v>
      </c>
      <c r="E197" s="79">
        <f>SUM(E198:E202)</f>
        <v>654667.74</v>
      </c>
      <c r="F197" s="71">
        <f t="shared" si="1"/>
        <v>434.92977766864686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150522.63</v>
      </c>
      <c r="E199" s="192">
        <v>654667.74</v>
      </c>
      <c r="F199" s="71">
        <f t="shared" ref="F199:F202" si="30">IF(D199&gt;0,IF(E199/D199&gt;=100,"&gt;&gt;100",E199/D199*100),"-")</f>
        <v>434.92977766864686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3264279.6799999997</v>
      </c>
      <c r="E219" s="79">
        <f t="shared" si="34"/>
        <v>5349824.46</v>
      </c>
      <c r="F219" s="71">
        <f t="shared" si="1"/>
        <v>163.88989254744251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3264279.6799999997</v>
      </c>
      <c r="E220" s="79">
        <f t="shared" si="35"/>
        <v>5349824.46</v>
      </c>
      <c r="F220" s="71">
        <f t="shared" si="1"/>
        <v>163.88989254744251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1712970.91</v>
      </c>
      <c r="E223" s="192">
        <v>4017744.93</v>
      </c>
      <c r="F223" s="71">
        <f t="shared" si="1"/>
        <v>234.54834559916725</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219229.24</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1332079.53</v>
      </c>
      <c r="E230" s="192">
        <v>1332079.53</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254496.87</v>
      </c>
      <c r="E247" s="192">
        <v>2531214.31</v>
      </c>
      <c r="F247" s="71">
        <f>IF(D247&gt;0,IF(E247/D247&gt;=100,"&gt;&gt;100",E247/D247*100),"-")</f>
        <v>994.59545808952385</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22121.83</v>
      </c>
      <c r="E248" s="79">
        <f t="shared" si="37"/>
        <v>10252.66</v>
      </c>
      <c r="F248" s="71">
        <f t="shared" si="1"/>
        <v>46.346346572593674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22121.83</v>
      </c>
      <c r="E250" s="192">
        <v>10252.66</v>
      </c>
      <c r="F250" s="71">
        <f t="shared" si="1"/>
        <v>46.346346572593674</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64823637.690000005</v>
      </c>
      <c r="E251" s="79">
        <f>+E252+E255-E264+E274+E291</f>
        <v>69485784.86999999</v>
      </c>
      <c r="F251" s="71">
        <f t="shared" si="1"/>
        <v>107.19204806477435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61178116.060000002</v>
      </c>
      <c r="E252" s="79">
        <f>E253-E254</f>
        <v>66648524.339999996</v>
      </c>
      <c r="F252" s="71">
        <f t="shared" si="1"/>
        <v>108.94177302654258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64442395.740000002</v>
      </c>
      <c r="E253" s="192">
        <v>71998348.799999997</v>
      </c>
      <c r="F253" s="71">
        <f t="shared" si="1"/>
        <v>111.72512749290905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3264279.68</v>
      </c>
      <c r="E254" s="192">
        <v>5349824.46</v>
      </c>
      <c r="F254" s="71">
        <f t="shared" si="1"/>
        <v>163.88989254744249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2314003.0299999998</v>
      </c>
      <c r="E255" s="79">
        <f>E256-E260</f>
        <v>1161592.3200000003</v>
      </c>
      <c r="F255" s="71">
        <f t="shared" si="1"/>
        <v>50.198392350419716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2314003.0299999998</v>
      </c>
      <c r="E256" s="79">
        <f>SUM(E257:E259)</f>
        <v>7974928.1400000006</v>
      </c>
      <c r="F256" s="71">
        <f t="shared" si="1"/>
        <v>344.63775702143317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2314003.0299999998</v>
      </c>
      <c r="E257" s="192">
        <v>3390383.36</v>
      </c>
      <c r="F257" s="71">
        <f t="shared" si="1"/>
        <v>146.51594298042039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4584544.78</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0</v>
      </c>
      <c r="E260" s="79">
        <f>SUM(E261:E263)</f>
        <v>6813335.8200000003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0</v>
      </c>
      <c r="E262" s="192">
        <v>6813335.8200000003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2629.03</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2629.03</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1282025.8799999999</v>
      </c>
      <c r="E274" s="79">
        <f>SUM(E275:E277)+SUM(E286:E290)</f>
        <v>1667003.8900000001</v>
      </c>
      <c r="F274" s="71">
        <f t="shared" si="1"/>
        <v>130.02887976021205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163635.12</v>
      </c>
      <c r="E275" s="192">
        <v>342424.57</v>
      </c>
      <c r="F275" s="71">
        <f t="shared" ref="F275:F290" si="39">IF(D275&gt;0,IF(E275/D275&gt;=100,"&gt;&gt;100",E275/D275*100),"-")</f>
        <v>209.26104982842313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323642.8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323642.8</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186093.86</v>
      </c>
      <c r="E286" s="192">
        <v>157028.4</v>
      </c>
      <c r="F286" s="71">
        <f t="shared" si="39"/>
        <v>84.381290172604309</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932294.74</v>
      </c>
      <c r="E287" s="192">
        <v>842417.18</v>
      </c>
      <c r="F287" s="71">
        <f t="shared" si="39"/>
        <v>90.359533724281235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2.16</v>
      </c>
      <c r="E288" s="192">
        <v>26.16</v>
      </c>
      <c r="F288" s="71">
        <f t="shared" si="39"/>
        <v>1211.1111111111111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1464.78</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49492.72</v>
      </c>
      <c r="E291" s="79">
        <f>SUM(E292:E295)</f>
        <v>11293.35</v>
      </c>
      <c r="F291" s="71">
        <f t="shared" si="1"/>
        <v>22.818204374299896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26440</v>
      </c>
      <c r="E292" s="192">
        <v>6758</v>
      </c>
      <c r="F292" s="71">
        <f t="shared" si="1"/>
        <v>25.559757942511347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23052.720000000001</v>
      </c>
      <c r="E293" s="192">
        <v>4535.3500000000004</v>
      </c>
      <c r="F293" s="71">
        <f t="shared" ref="F293:F295" si="40">IF(D293&gt;0,IF(E293/D293&gt;=100,"&gt;&gt;100",E293/D293*100),"-")</f>
        <v>19.673817232847142</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3458846.45</v>
      </c>
      <c r="E297" s="79">
        <f t="shared" si="42"/>
        <v>59590361.25</v>
      </c>
      <c r="F297" s="71">
        <f t="shared" si="1"/>
        <v>1722.8391636176852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3458846.45</v>
      </c>
      <c r="E298" s="193">
        <v>59590361.25</v>
      </c>
      <c r="F298" s="75">
        <f t="shared" si="1"/>
        <v>1722.8391636176852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1301</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1166783.8400000001</v>
      </c>
      <c r="E302" s="192">
        <v>908014.82</v>
      </c>
      <c r="F302" s="71">
        <f t="shared" si="43"/>
        <v>77.822025714720212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554547.94999999995</v>
      </c>
      <c r="E303" s="192">
        <v>1201799.93</v>
      </c>
      <c r="F303" s="71">
        <f t="shared" si="43"/>
        <v>216.7170449372322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28528.48</v>
      </c>
      <c r="E305" s="192">
        <v>14694.11</v>
      </c>
      <c r="F305" s="71">
        <f t="shared" si="43"/>
        <v>51.506810036847398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27446.85</v>
      </c>
      <c r="E306" s="192">
        <v>302.48</v>
      </c>
      <c r="F306" s="71">
        <f t="shared" si="43"/>
        <v>1.1020572488281899</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309.14</v>
      </c>
      <c r="E308" s="192">
        <v>930.54</v>
      </c>
      <c r="F308" s="71">
        <f t="shared" si="43"/>
        <v>301.00925147182505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1143074.31</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90.27</v>
      </c>
      <c r="E311" s="192">
        <v>206.4</v>
      </c>
      <c r="F311" s="71">
        <f t="shared" si="43"/>
        <v>228.64739115985378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1736.12</v>
      </c>
      <c r="E313" s="192">
        <v>0</v>
      </c>
      <c r="F313" s="71">
        <f t="shared" si="43"/>
        <v>0</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88981.9</v>
      </c>
      <c r="E336" s="192">
        <v>27156.38</v>
      </c>
      <c r="F336" s="71">
        <f t="shared" si="43"/>
        <v>30.518993188502385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685728.18</v>
      </c>
      <c r="E337" s="192">
        <v>897734.27</v>
      </c>
      <c r="F337" s="71">
        <f t="shared" si="43"/>
        <v>130.91692833740623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120610.63</v>
      </c>
      <c r="E338" s="192">
        <v>3217.25</v>
      </c>
      <c r="F338" s="71">
        <f t="shared" si="43"/>
        <v>2.6674680332902665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29912</v>
      </c>
      <c r="E339" s="192">
        <v>651450.49</v>
      </c>
      <c r="F339" s="71">
        <f t="shared" si="43"/>
        <v>2177.890110992244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3264279.68</v>
      </c>
      <c r="E343" s="192">
        <v>5349824.46</v>
      </c>
      <c r="F343" s="71">
        <f t="shared" si="43"/>
        <v>163.88989254744249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38269.78</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5972.53</v>
      </c>
      <c r="E366" s="192">
        <v>5972.53</v>
      </c>
      <c r="F366" s="71">
        <f t="shared" ref="F366:F397" si="44">IF(D366&gt;0,IF(E366/D366&gt;=100,"&gt;&gt;100",E366/D366*100),"-")</f>
        <v>100</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19908.419999999998</v>
      </c>
      <c r="E367" s="192">
        <v>32124.79</v>
      </c>
      <c r="F367" s="71">
        <f t="shared" si="44"/>
        <v>161.36283040040348</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41959.12</v>
      </c>
      <c r="E368" s="192">
        <v>32476.45</v>
      </c>
      <c r="F368" s="71">
        <f t="shared" si="44"/>
        <v>77.400217163753666</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186656.8</v>
      </c>
      <c r="E369" s="192">
        <v>229365.59</v>
      </c>
      <c r="F369" s="71">
        <f t="shared" si="44"/>
        <v>122.88091834854129</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2231274.9500000002</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360691.77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2500000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99.98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229948.61</v>
      </c>
      <c r="E387" s="192">
        <v>229948.61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340868.06</v>
      </c>
      <c r="E389" s="192">
        <v>643283.49</v>
      </c>
      <c r="F389" s="71">
        <f t="shared" si="44"/>
        <v>188.71920414015909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2329983.77</v>
      </c>
      <c r="E391" s="288">
        <v>27911547.219999999</v>
      </c>
      <c r="F391" s="263">
        <f t="shared" si="44"/>
        <v>1197.9288259162424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154091.18</v>
      </c>
      <c r="E392" s="288">
        <v>170914.98</v>
      </c>
      <c r="F392" s="263">
        <f t="shared" si="44"/>
        <v>110.91808109977484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11568799.65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17333504.510000002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403954.83</v>
      </c>
      <c r="E397" s="284">
        <v>1732362.79</v>
      </c>
      <c r="F397" s="289">
        <f t="shared" si="44"/>
        <v>428.8506192635449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B1" workbookViewId="0">
      <selection activeCell="F1" sqref="F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t="s">
        <v>3655</v>
      </c>
      <c r="C1" s="268" t="s">
        <v>33</v>
      </c>
      <c r="D1" s="323">
        <v>22</v>
      </c>
      <c r="E1" s="268" t="s">
        <v>56</v>
      </c>
      <c r="F1" s="324" t="s">
        <v>3653</v>
      </c>
    </row>
    <row r="2" spans="1:25" ht="50.1" customHeight="1" x14ac:dyDescent="0.2">
      <c r="A2" s="378" t="s">
        <v>2712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1825730.1400000001</v>
      </c>
      <c r="E5" s="58">
        <f t="shared" si="0"/>
        <v>1981774.1300000001</v>
      </c>
      <c r="F5" s="59">
        <f t="shared" ref="F5:F141" si="1">IF(D5&gt;0,IF(E5/D5&gt;=100,"&gt;&gt;100",E5/D5*100),"-")</f>
        <v>108.54693618630846</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119100.87000000001</v>
      </c>
      <c r="E6" s="60">
        <f t="shared" si="2"/>
        <v>224562.71000000002</v>
      </c>
      <c r="F6" s="45">
        <f t="shared" si="1"/>
        <v>188.54833722037463</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80610.570000000007</v>
      </c>
      <c r="E7" s="194">
        <v>168211.26</v>
      </c>
      <c r="F7" s="45">
        <f t="shared" si="1"/>
        <v>208.67146827022808</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38490.300000000003</v>
      </c>
      <c r="E8" s="194">
        <v>56351.45</v>
      </c>
      <c r="F8" s="45">
        <f t="shared" si="1"/>
        <v>146.40428887278091</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1706629.27</v>
      </c>
      <c r="E13" s="60">
        <f t="shared" si="4"/>
        <v>1757211.4200000002</v>
      </c>
      <c r="F13" s="45">
        <f t="shared" si="1"/>
        <v>102.96386279604828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1207389.82</v>
      </c>
      <c r="E14" s="194">
        <v>1305693.1200000001</v>
      </c>
      <c r="F14" s="45">
        <f t="shared" si="1"/>
        <v>108.14180295142791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499239.45</v>
      </c>
      <c r="E16" s="194">
        <v>451518.3</v>
      </c>
      <c r="F16" s="45">
        <f t="shared" si="1"/>
        <v>90.441230155189061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358006.29</v>
      </c>
      <c r="E28" s="60">
        <f t="shared" si="6"/>
        <v>185000</v>
      </c>
      <c r="F28" s="45">
        <f t="shared" si="1"/>
        <v>51.675069731316739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358006.29</v>
      </c>
      <c r="E30" s="194">
        <v>185000</v>
      </c>
      <c r="F30" s="45">
        <f t="shared" si="1"/>
        <v>51.675069731316739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521004.7</v>
      </c>
      <c r="E35" s="60">
        <f t="shared" si="7"/>
        <v>1185672.83</v>
      </c>
      <c r="F35" s="45">
        <f t="shared" si="1"/>
        <v>227.57430595155861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40701.58</v>
      </c>
      <c r="E39" s="60">
        <f t="shared" si="9"/>
        <v>475169.77</v>
      </c>
      <c r="F39" s="45">
        <f t="shared" si="1"/>
        <v>1167.4479713072565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40701.58</v>
      </c>
      <c r="E40" s="194">
        <v>475169.77</v>
      </c>
      <c r="F40" s="45">
        <f t="shared" si="1"/>
        <v>1167.4479713072565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480303.12</v>
      </c>
      <c r="E54" s="60">
        <f t="shared" si="12"/>
        <v>710503.06</v>
      </c>
      <c r="F54" s="45">
        <f t="shared" si="1"/>
        <v>147.92805426706371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480303.12</v>
      </c>
      <c r="E55" s="194">
        <v>710503.06</v>
      </c>
      <c r="F55" s="45">
        <f t="shared" si="1"/>
        <v>147.92805426706371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820175.9</v>
      </c>
      <c r="E75" s="60">
        <f t="shared" si="15"/>
        <v>1467555.54</v>
      </c>
      <c r="F75" s="45">
        <f t="shared" si="1"/>
        <v>178.93180475066387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147000</v>
      </c>
      <c r="E76" s="194">
        <v>147000</v>
      </c>
      <c r="F76" s="45">
        <f t="shared" si="1"/>
        <v>100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673175.9</v>
      </c>
      <c r="E81" s="194">
        <v>1320555.54</v>
      </c>
      <c r="F81" s="45">
        <f t="shared" si="1"/>
        <v>196.16797630455872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4227814.79</v>
      </c>
      <c r="E82" s="60">
        <f t="shared" si="16"/>
        <v>4158831.16</v>
      </c>
      <c r="F82" s="45">
        <f t="shared" si="1"/>
        <v>98.368338410585864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257638.92</v>
      </c>
      <c r="E84" s="194">
        <v>346131</v>
      </c>
      <c r="F84" s="45">
        <f t="shared" si="1"/>
        <v>134.34732609498596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56479.53</v>
      </c>
      <c r="E85" s="194">
        <v>13750.04</v>
      </c>
      <c r="F85" s="45">
        <f t="shared" si="1"/>
        <v>24.345174260479858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1214077.99</v>
      </c>
      <c r="E86" s="194">
        <v>385138.51</v>
      </c>
      <c r="F86" s="45">
        <f t="shared" si="1"/>
        <v>31.722715770508287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2699618.35</v>
      </c>
      <c r="E88" s="194">
        <v>3413811.61</v>
      </c>
      <c r="F88" s="45">
        <f t="shared" si="1"/>
        <v>126.45534173376764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95740.88</v>
      </c>
      <c r="E89" s="60">
        <f t="shared" si="17"/>
        <v>113957.22</v>
      </c>
      <c r="F89" s="45">
        <f t="shared" si="1"/>
        <v>119.02671042923356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11006.49</v>
      </c>
      <c r="E104" s="194">
        <v>43096.25</v>
      </c>
      <c r="F104" s="45">
        <f t="shared" si="1"/>
        <v>391.55307459507986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84734.39</v>
      </c>
      <c r="E106" s="194">
        <v>70860.97</v>
      </c>
      <c r="F106" s="45">
        <f t="shared" si="1"/>
        <v>83.62716719858372</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786928.37999999989</v>
      </c>
      <c r="E107" s="60">
        <f t="shared" si="21"/>
        <v>705431.26</v>
      </c>
      <c r="F107" s="45">
        <f t="shared" si="1"/>
        <v>89.643642030040922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397012.73</v>
      </c>
      <c r="E108" s="194">
        <v>440197.65</v>
      </c>
      <c r="F108" s="45">
        <f t="shared" si="1"/>
        <v>110.87746481076313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22953.85</v>
      </c>
      <c r="E109" s="194">
        <v>31425.54</v>
      </c>
      <c r="F109" s="45">
        <f t="shared" si="1"/>
        <v>136.90749046456261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366961.8</v>
      </c>
      <c r="E113" s="194">
        <v>233808.07</v>
      </c>
      <c r="F113" s="45">
        <f t="shared" si="1"/>
        <v>63.714552849915172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365500.64</v>
      </c>
      <c r="E114" s="60">
        <f t="shared" si="22"/>
        <v>8780923.5500000007</v>
      </c>
      <c r="F114" s="45">
        <f t="shared" si="1"/>
        <v>2402.4372570182095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365500.64</v>
      </c>
      <c r="E115" s="60">
        <f t="shared" si="23"/>
        <v>8780923.5500000007</v>
      </c>
      <c r="F115" s="45">
        <f t="shared" si="1"/>
        <v>2402.4372570182095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53656.2</v>
      </c>
      <c r="E116" s="194">
        <v>62100</v>
      </c>
      <c r="F116" s="45">
        <f t="shared" si="1"/>
        <v>115.73685799590727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311844.44</v>
      </c>
      <c r="E117" s="194">
        <v>8718823.5500000007</v>
      </c>
      <c r="F117" s="45">
        <f t="shared" si="1"/>
        <v>2795.8887290086045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534006.09</v>
      </c>
      <c r="E129" s="60">
        <f t="shared" si="26"/>
        <v>612751.97</v>
      </c>
      <c r="F129" s="45">
        <f t="shared" si="1"/>
        <v>114.74625130211531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312879.78999999998</v>
      </c>
      <c r="E135" s="194">
        <v>365732.34</v>
      </c>
      <c r="F135" s="45">
        <f t="shared" si="1"/>
        <v>116.8922863314374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89650.63</v>
      </c>
      <c r="E138" s="194">
        <v>78697.02</v>
      </c>
      <c r="F138" s="45">
        <f t="shared" si="1"/>
        <v>87.781892887980817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131475.67000000001</v>
      </c>
      <c r="E140" s="194">
        <v>168322.61</v>
      </c>
      <c r="F140" s="45">
        <f t="shared" si="1"/>
        <v>128.02567197413785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9534907.8100000005</v>
      </c>
      <c r="E141" s="81">
        <f t="shared" si="28"/>
        <v>19191897.66</v>
      </c>
      <c r="F141" s="61">
        <f t="shared" si="1"/>
        <v>201.28036937989017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F6" sqref="F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t="s">
        <v>3655</v>
      </c>
      <c r="C1" s="268" t="s">
        <v>33</v>
      </c>
      <c r="D1" s="323">
        <v>22</v>
      </c>
      <c r="E1" s="268" t="s">
        <v>56</v>
      </c>
      <c r="F1" s="324" t="s">
        <v>3653</v>
      </c>
    </row>
    <row r="2" spans="1:24" ht="50.1" customHeight="1" x14ac:dyDescent="0.2">
      <c r="A2" s="382" t="s">
        <v>2964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34550</v>
      </c>
      <c r="E5" s="82">
        <f t="shared" si="0"/>
        <v>1164498.7</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1164498.7</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1164498.7</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v>0</v>
      </c>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v>1164498.7</v>
      </c>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v>0</v>
      </c>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34550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34550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v>34550</v>
      </c>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c r="E25" s="195"/>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B1" zoomScaleNormal="100" workbookViewId="0">
      <selection activeCell="F1" sqref="F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t="s">
        <v>3655</v>
      </c>
      <c r="C1" s="268" t="s">
        <v>33</v>
      </c>
      <c r="D1" s="323">
        <v>22</v>
      </c>
      <c r="E1" s="268" t="s">
        <v>56</v>
      </c>
      <c r="F1" s="324" t="s">
        <v>3653</v>
      </c>
    </row>
    <row r="2" spans="1:24" ht="50.1" customHeight="1" x14ac:dyDescent="0.2">
      <c r="A2" s="385" t="s">
        <v>3034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4444009.26</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30719191.249999996</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483704.5</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10704793.35</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965558.17</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4416204.9400000004</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83526.3</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504592.43</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548868.17000000004</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673236.17</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3512807.17</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9725220.3399999999</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3079325.13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v>3079325.13</v>
      </c>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6726147.9299999997</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25702603.350000001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251709.88</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10811738.68</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963802.69</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4433659.1399999997</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73640.84</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445779.59</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553771.71</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700883.49</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3640201.22</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9221075.2300000004</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993780.35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v>993780.35</v>
      </c>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4424299.21</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9460597.1599999964</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30373.63</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27156.38</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27156.38</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27156.38</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v>0</v>
      </c>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v>0</v>
      </c>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v>0</v>
      </c>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3217.25</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3217.25</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9430223.5299999993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v>231994.62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895105.24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651450.49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5349824.46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2301848.7200000002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3536</v>
      </c>
      <c r="B1" s="397"/>
      <c r="C1" s="397"/>
    </row>
    <row r="2" spans="1:16" ht="33" customHeight="1" x14ac:dyDescent="0.2">
      <c r="A2" s="398" t="s">
        <v>3537</v>
      </c>
      <c r="B2" s="399"/>
      <c r="C2" s="389"/>
      <c r="D2" s="5"/>
      <c r="E2" s="5"/>
      <c r="F2" s="5"/>
      <c r="G2" s="5"/>
      <c r="H2" s="5"/>
      <c r="I2" s="5"/>
      <c r="J2" s="5"/>
      <c r="K2" s="5"/>
      <c r="L2" s="5"/>
      <c r="M2" s="5"/>
      <c r="N2" s="5"/>
      <c r="O2" s="5"/>
      <c r="P2" s="5"/>
    </row>
    <row r="3" spans="1:16" ht="18.75" customHeight="1" x14ac:dyDescent="0.2">
      <c r="A3" s="222" t="s">
        <v>3538</v>
      </c>
      <c r="B3" s="400" t="s">
        <v>3539</v>
      </c>
      <c r="C3" s="389"/>
      <c r="D3" s="5"/>
      <c r="E3" s="5"/>
      <c r="F3" s="5"/>
      <c r="G3" s="5"/>
      <c r="H3" s="5"/>
      <c r="I3" s="5"/>
      <c r="J3" s="5"/>
      <c r="K3" s="5"/>
      <c r="L3" s="5"/>
      <c r="M3" s="5"/>
      <c r="N3" s="5"/>
      <c r="O3" s="5"/>
      <c r="P3" s="5"/>
    </row>
    <row r="4" spans="1:16" ht="37.5" hidden="1" customHeight="1" x14ac:dyDescent="0.2">
      <c r="A4" s="223" t="s">
        <v>3540</v>
      </c>
      <c r="B4" s="388" t="s">
        <v>3541</v>
      </c>
      <c r="C4" s="389"/>
      <c r="D4" s="5"/>
      <c r="E4" s="5"/>
      <c r="F4" s="5"/>
      <c r="G4" s="5"/>
      <c r="H4" s="5"/>
      <c r="I4" s="5"/>
      <c r="J4" s="5"/>
      <c r="K4" s="5"/>
      <c r="L4" s="5"/>
      <c r="M4" s="5"/>
      <c r="N4" s="5"/>
      <c r="O4" s="5"/>
      <c r="P4" s="5"/>
    </row>
    <row r="5" spans="1:16" ht="48" hidden="1" customHeight="1" x14ac:dyDescent="0.2">
      <c r="A5" s="223" t="s">
        <v>3540</v>
      </c>
      <c r="B5" s="388" t="s">
        <v>3542</v>
      </c>
      <c r="C5" s="389"/>
      <c r="D5" s="5"/>
      <c r="E5" s="5"/>
      <c r="F5" s="5"/>
      <c r="G5" s="5"/>
      <c r="H5" s="5"/>
      <c r="I5" s="5"/>
      <c r="J5" s="5"/>
      <c r="K5" s="5"/>
      <c r="L5" s="5"/>
      <c r="M5" s="5"/>
      <c r="N5" s="5"/>
      <c r="O5" s="5"/>
      <c r="P5" s="5"/>
    </row>
    <row r="6" spans="1:16" ht="59.25" hidden="1" customHeight="1" x14ac:dyDescent="0.2">
      <c r="A6" s="223" t="s">
        <v>3540</v>
      </c>
      <c r="B6" s="388" t="s">
        <v>3543</v>
      </c>
      <c r="C6" s="389"/>
      <c r="D6" s="5"/>
      <c r="E6" s="5"/>
      <c r="F6" s="5"/>
      <c r="G6" s="5"/>
      <c r="H6" s="5"/>
      <c r="I6" s="5"/>
      <c r="J6" s="5"/>
      <c r="K6" s="5"/>
      <c r="L6" s="5"/>
      <c r="M6" s="5"/>
      <c r="N6" s="5"/>
      <c r="O6" s="5"/>
      <c r="P6" s="5"/>
    </row>
    <row r="7" spans="1:16" ht="48" hidden="1" customHeight="1" x14ac:dyDescent="0.2">
      <c r="A7" s="223" t="s">
        <v>3544</v>
      </c>
      <c r="B7" s="388" t="s">
        <v>3545</v>
      </c>
      <c r="C7" s="389"/>
      <c r="D7" s="5"/>
      <c r="E7" s="5"/>
      <c r="F7" s="5"/>
      <c r="G7" s="5"/>
      <c r="H7" s="5"/>
      <c r="I7" s="5"/>
      <c r="J7" s="5"/>
      <c r="K7" s="5"/>
      <c r="L7" s="5"/>
      <c r="M7" s="5"/>
      <c r="N7" s="5"/>
      <c r="O7" s="5"/>
      <c r="P7" s="5"/>
    </row>
    <row r="8" spans="1:16" ht="41.25" hidden="1" customHeight="1" x14ac:dyDescent="0.2">
      <c r="A8" s="223" t="s">
        <v>3546</v>
      </c>
      <c r="B8" s="388" t="s">
        <v>3547</v>
      </c>
      <c r="C8" s="389"/>
      <c r="D8" s="5"/>
      <c r="E8" s="5"/>
      <c r="F8" s="5"/>
      <c r="G8" s="5"/>
      <c r="H8" s="5"/>
      <c r="I8" s="5"/>
      <c r="J8" s="5"/>
      <c r="K8" s="5"/>
      <c r="L8" s="5"/>
      <c r="M8" s="5"/>
      <c r="N8" s="5"/>
      <c r="O8" s="5"/>
      <c r="P8" s="5"/>
    </row>
    <row r="9" spans="1:16" ht="59.25" hidden="1" customHeight="1" x14ac:dyDescent="0.2">
      <c r="A9" s="223" t="s">
        <v>3548</v>
      </c>
      <c r="B9" s="388" t="s">
        <v>3549</v>
      </c>
      <c r="C9" s="389"/>
      <c r="D9" s="5"/>
      <c r="E9" s="5"/>
      <c r="F9" s="5"/>
      <c r="G9" s="5"/>
      <c r="H9" s="5"/>
      <c r="I9" s="5"/>
      <c r="J9" s="5"/>
      <c r="K9" s="5"/>
      <c r="L9" s="5"/>
      <c r="M9" s="5"/>
      <c r="N9" s="5"/>
      <c r="O9" s="5"/>
      <c r="P9" s="5"/>
    </row>
    <row r="10" spans="1:16" ht="61.5" hidden="1" customHeight="1" x14ac:dyDescent="0.2">
      <c r="A10" s="223" t="s">
        <v>3548</v>
      </c>
      <c r="B10" s="388" t="s">
        <v>3550</v>
      </c>
      <c r="C10" s="389"/>
      <c r="D10" s="5"/>
      <c r="E10" s="5"/>
      <c r="F10" s="5"/>
      <c r="G10" s="5"/>
      <c r="H10" s="5"/>
      <c r="I10" s="5"/>
      <c r="J10" s="5"/>
      <c r="K10" s="5"/>
      <c r="L10" s="5"/>
      <c r="M10" s="5"/>
      <c r="N10" s="5"/>
      <c r="O10" s="5"/>
      <c r="P10" s="5"/>
    </row>
    <row r="11" spans="1:16" ht="43.5" hidden="1" customHeight="1" x14ac:dyDescent="0.2">
      <c r="A11" s="223" t="s">
        <v>3548</v>
      </c>
      <c r="B11" s="388" t="s">
        <v>3551</v>
      </c>
      <c r="C11" s="389"/>
      <c r="D11" s="5"/>
      <c r="E11" s="5"/>
      <c r="F11" s="5"/>
      <c r="G11" s="5"/>
      <c r="H11" s="5"/>
      <c r="I11" s="5"/>
      <c r="J11" s="5"/>
      <c r="K11" s="5"/>
      <c r="L11" s="5"/>
      <c r="M11" s="5"/>
      <c r="N11" s="5"/>
      <c r="O11" s="5"/>
      <c r="P11" s="5"/>
    </row>
    <row r="12" spans="1:16" ht="27.75" hidden="1" customHeight="1" x14ac:dyDescent="0.2">
      <c r="A12" s="223" t="s">
        <v>3552</v>
      </c>
      <c r="B12" s="388" t="s">
        <v>3553</v>
      </c>
      <c r="C12" s="389"/>
      <c r="D12" s="5"/>
      <c r="E12" s="5"/>
      <c r="F12" s="5"/>
      <c r="G12" s="5"/>
      <c r="H12" s="5"/>
      <c r="I12" s="5"/>
      <c r="J12" s="5"/>
      <c r="K12" s="5"/>
      <c r="L12" s="5"/>
      <c r="M12" s="5"/>
      <c r="N12" s="5"/>
      <c r="O12" s="5"/>
      <c r="P12" s="5"/>
    </row>
    <row r="13" spans="1:16" ht="27.75" hidden="1" customHeight="1" x14ac:dyDescent="0.2">
      <c r="A13" s="223" t="s">
        <v>3554</v>
      </c>
      <c r="B13" s="388" t="s">
        <v>3555</v>
      </c>
      <c r="C13" s="389"/>
      <c r="D13" s="5"/>
      <c r="E13" s="5"/>
      <c r="F13" s="5"/>
      <c r="G13" s="5"/>
      <c r="H13" s="5"/>
      <c r="I13" s="5"/>
      <c r="J13" s="5"/>
      <c r="K13" s="5"/>
      <c r="L13" s="5"/>
      <c r="M13" s="5"/>
      <c r="N13" s="5"/>
      <c r="O13" s="5"/>
      <c r="P13" s="5"/>
    </row>
    <row r="14" spans="1:16" ht="45.75" hidden="1" customHeight="1" x14ac:dyDescent="0.2">
      <c r="A14" s="223" t="s">
        <v>3556</v>
      </c>
      <c r="B14" s="388" t="s">
        <v>3557</v>
      </c>
      <c r="C14" s="389"/>
      <c r="D14" s="5"/>
      <c r="E14" s="5"/>
      <c r="F14" s="5"/>
      <c r="G14" s="5"/>
      <c r="H14" s="5"/>
      <c r="I14" s="5"/>
      <c r="J14" s="5"/>
      <c r="K14" s="5"/>
      <c r="L14" s="5"/>
      <c r="M14" s="5"/>
      <c r="N14" s="5"/>
      <c r="O14" s="5"/>
      <c r="P14" s="5"/>
    </row>
    <row r="15" spans="1:16" ht="45.75" hidden="1" customHeight="1" x14ac:dyDescent="0.2">
      <c r="A15" s="223" t="s">
        <v>3558</v>
      </c>
      <c r="B15" s="388" t="s">
        <v>3559</v>
      </c>
      <c r="C15" s="389"/>
      <c r="D15" s="5"/>
      <c r="E15" s="5"/>
      <c r="F15" s="5"/>
      <c r="G15" s="5"/>
      <c r="H15" s="5"/>
      <c r="I15" s="5"/>
      <c r="J15" s="5"/>
      <c r="K15" s="5"/>
      <c r="L15" s="5"/>
      <c r="M15" s="5"/>
      <c r="N15" s="5"/>
      <c r="O15" s="5"/>
      <c r="P15" s="5"/>
    </row>
    <row r="16" spans="1:16" ht="51" hidden="1" customHeight="1" x14ac:dyDescent="0.2">
      <c r="A16" s="223" t="s">
        <v>3560</v>
      </c>
      <c r="B16" s="388" t="s">
        <v>3561</v>
      </c>
      <c r="C16" s="389"/>
      <c r="D16" s="5"/>
      <c r="E16" s="5"/>
      <c r="F16" s="5"/>
      <c r="G16" s="5"/>
      <c r="H16" s="5"/>
      <c r="I16" s="5"/>
      <c r="J16" s="5"/>
      <c r="K16" s="5"/>
      <c r="L16" s="5"/>
      <c r="M16" s="5"/>
      <c r="N16" s="5"/>
      <c r="O16" s="5"/>
      <c r="P16" s="5"/>
    </row>
    <row r="17" spans="1:16" ht="27.75" hidden="1" customHeight="1" x14ac:dyDescent="0.2">
      <c r="A17" s="223" t="s">
        <v>3562</v>
      </c>
      <c r="B17" s="388" t="s">
        <v>3563</v>
      </c>
      <c r="C17" s="389"/>
      <c r="D17" s="5"/>
      <c r="E17" s="5"/>
      <c r="F17" s="5"/>
      <c r="G17" s="5"/>
      <c r="H17" s="5"/>
      <c r="I17" s="5"/>
      <c r="J17" s="5"/>
      <c r="K17" s="5"/>
      <c r="L17" s="5"/>
      <c r="M17" s="5"/>
      <c r="N17" s="5"/>
      <c r="O17" s="5"/>
      <c r="P17" s="5"/>
    </row>
    <row r="18" spans="1:16" ht="27.75" hidden="1" customHeight="1" x14ac:dyDescent="0.2">
      <c r="A18" s="223" t="s">
        <v>3564</v>
      </c>
      <c r="B18" s="388" t="s">
        <v>3565</v>
      </c>
      <c r="C18" s="389"/>
      <c r="D18" s="5"/>
      <c r="E18" s="5"/>
      <c r="F18" s="5"/>
      <c r="G18" s="5"/>
      <c r="H18" s="5"/>
      <c r="I18" s="5"/>
      <c r="J18" s="5"/>
      <c r="K18" s="5"/>
      <c r="L18" s="5"/>
      <c r="M18" s="5"/>
      <c r="N18" s="5"/>
      <c r="O18" s="5"/>
      <c r="P18" s="5"/>
    </row>
    <row r="19" spans="1:16" ht="45" hidden="1" customHeight="1" x14ac:dyDescent="0.2">
      <c r="A19" s="223" t="s">
        <v>3564</v>
      </c>
      <c r="B19" s="388" t="s">
        <v>3566</v>
      </c>
      <c r="C19" s="389"/>
      <c r="D19" s="5"/>
      <c r="E19" s="5"/>
      <c r="F19" s="5"/>
      <c r="G19" s="5"/>
      <c r="H19" s="5"/>
      <c r="I19" s="5"/>
      <c r="J19" s="5"/>
      <c r="K19" s="5"/>
      <c r="L19" s="5"/>
      <c r="M19" s="5"/>
      <c r="N19" s="5"/>
      <c r="O19" s="5"/>
      <c r="P19" s="5"/>
    </row>
    <row r="20" spans="1:16" ht="45" hidden="1" customHeight="1" x14ac:dyDescent="0.2">
      <c r="A20" s="223" t="s">
        <v>3567</v>
      </c>
      <c r="B20" s="388" t="s">
        <v>3568</v>
      </c>
      <c r="C20" s="389"/>
      <c r="D20" s="5"/>
      <c r="E20" s="5"/>
      <c r="F20" s="5"/>
      <c r="G20" s="5"/>
      <c r="H20" s="5"/>
      <c r="I20" s="5"/>
      <c r="J20" s="5"/>
      <c r="K20" s="5"/>
      <c r="L20" s="5"/>
      <c r="M20" s="5"/>
      <c r="N20" s="5"/>
      <c r="O20" s="5"/>
      <c r="P20" s="5"/>
    </row>
    <row r="21" spans="1:16" ht="30" hidden="1" customHeight="1" x14ac:dyDescent="0.2">
      <c r="A21" s="223" t="s">
        <v>3569</v>
      </c>
      <c r="B21" s="388" t="s">
        <v>3570</v>
      </c>
      <c r="C21" s="389"/>
      <c r="D21" s="5"/>
      <c r="E21" s="5"/>
      <c r="F21" s="5"/>
      <c r="G21" s="5"/>
      <c r="H21" s="5"/>
      <c r="I21" s="5"/>
      <c r="J21" s="5"/>
      <c r="K21" s="5"/>
      <c r="L21" s="5"/>
      <c r="M21" s="5"/>
      <c r="N21" s="5"/>
      <c r="O21" s="5"/>
      <c r="P21" s="5"/>
    </row>
    <row r="22" spans="1:16" ht="30" hidden="1" customHeight="1" x14ac:dyDescent="0.2">
      <c r="A22" s="223" t="s">
        <v>3571</v>
      </c>
      <c r="B22" s="388" t="s">
        <v>3572</v>
      </c>
      <c r="C22" s="389"/>
      <c r="D22" s="5"/>
      <c r="E22" s="5"/>
      <c r="F22" s="5"/>
      <c r="G22" s="5"/>
      <c r="H22" s="5"/>
      <c r="I22" s="5"/>
      <c r="J22" s="5"/>
      <c r="K22" s="5"/>
      <c r="L22" s="5"/>
      <c r="M22" s="5"/>
      <c r="N22" s="5"/>
      <c r="O22" s="5"/>
      <c r="P22" s="5"/>
    </row>
    <row r="23" spans="1:16" ht="30" hidden="1" customHeight="1" x14ac:dyDescent="0.2">
      <c r="A23" s="223" t="s">
        <v>3573</v>
      </c>
      <c r="B23" s="388" t="s">
        <v>3574</v>
      </c>
      <c r="C23" s="389"/>
      <c r="D23" s="5"/>
      <c r="E23" s="5"/>
      <c r="F23" s="5"/>
      <c r="G23" s="5"/>
      <c r="H23" s="5"/>
      <c r="I23" s="5"/>
      <c r="J23" s="5"/>
      <c r="K23" s="5"/>
      <c r="L23" s="5"/>
      <c r="M23" s="5"/>
      <c r="N23" s="5"/>
      <c r="O23" s="5"/>
      <c r="P23" s="5"/>
    </row>
    <row r="24" spans="1:16" ht="30" hidden="1" customHeight="1" x14ac:dyDescent="0.2">
      <c r="A24" s="223" t="s">
        <v>3575</v>
      </c>
      <c r="B24" s="388" t="s">
        <v>3576</v>
      </c>
      <c r="C24" s="389"/>
      <c r="D24" s="5"/>
      <c r="E24" s="5"/>
      <c r="F24" s="5"/>
      <c r="G24" s="5"/>
      <c r="H24" s="5"/>
      <c r="I24" s="5"/>
      <c r="J24" s="5"/>
      <c r="K24" s="5"/>
      <c r="L24" s="5"/>
      <c r="M24" s="5"/>
      <c r="N24" s="5"/>
      <c r="O24" s="5"/>
      <c r="P24" s="5"/>
    </row>
    <row r="25" spans="1:16" ht="30" hidden="1" customHeight="1" x14ac:dyDescent="0.2">
      <c r="A25" s="223" t="s">
        <v>3577</v>
      </c>
      <c r="B25" s="388" t="s">
        <v>3578</v>
      </c>
      <c r="C25" s="389"/>
      <c r="D25" s="5"/>
      <c r="E25" s="5"/>
      <c r="F25" s="5"/>
      <c r="G25" s="5"/>
      <c r="H25" s="5"/>
      <c r="I25" s="5"/>
      <c r="J25" s="5"/>
      <c r="K25" s="5"/>
      <c r="L25" s="5"/>
      <c r="M25" s="5"/>
      <c r="N25" s="5"/>
      <c r="O25" s="5"/>
      <c r="P25" s="5"/>
    </row>
    <row r="26" spans="1:16" ht="30" hidden="1" customHeight="1" x14ac:dyDescent="0.2">
      <c r="A26" s="223" t="s">
        <v>3579</v>
      </c>
      <c r="B26" s="388" t="s">
        <v>3580</v>
      </c>
      <c r="C26" s="389"/>
      <c r="D26" s="5"/>
      <c r="E26" s="5"/>
      <c r="F26" s="5"/>
      <c r="G26" s="5"/>
      <c r="H26" s="5"/>
      <c r="I26" s="5"/>
      <c r="J26" s="5"/>
      <c r="K26" s="5"/>
      <c r="L26" s="5"/>
      <c r="M26" s="5"/>
      <c r="N26" s="5"/>
      <c r="O26" s="5"/>
      <c r="P26" s="5"/>
    </row>
    <row r="27" spans="1:16" ht="70.5" hidden="1" customHeight="1" x14ac:dyDescent="0.2">
      <c r="A27" s="223" t="s">
        <v>3581</v>
      </c>
      <c r="B27" s="388" t="s">
        <v>3582</v>
      </c>
      <c r="C27" s="389"/>
      <c r="D27" s="5"/>
      <c r="E27" s="5"/>
      <c r="F27" s="5"/>
      <c r="G27" s="5"/>
      <c r="H27" s="5"/>
      <c r="I27" s="5"/>
      <c r="J27" s="5"/>
      <c r="K27" s="5"/>
      <c r="L27" s="5"/>
      <c r="M27" s="5"/>
      <c r="N27" s="5"/>
      <c r="O27" s="5"/>
      <c r="P27" s="5"/>
    </row>
    <row r="28" spans="1:16" ht="48" hidden="1" customHeight="1" x14ac:dyDescent="0.2">
      <c r="A28" s="223" t="s">
        <v>3583</v>
      </c>
      <c r="B28" s="388" t="s">
        <v>3584</v>
      </c>
      <c r="C28" s="389"/>
      <c r="D28" s="5"/>
      <c r="E28" s="5"/>
      <c r="F28" s="5"/>
      <c r="G28" s="5"/>
      <c r="H28" s="5"/>
      <c r="I28" s="5"/>
      <c r="J28" s="5"/>
      <c r="K28" s="5"/>
      <c r="L28" s="5"/>
      <c r="M28" s="5"/>
      <c r="N28" s="5"/>
      <c r="O28" s="5"/>
      <c r="P28" s="5"/>
    </row>
    <row r="29" spans="1:16" ht="100.5" hidden="1" customHeight="1" x14ac:dyDescent="0.2">
      <c r="A29" s="223" t="s">
        <v>3585</v>
      </c>
      <c r="B29" s="388" t="s">
        <v>3586</v>
      </c>
      <c r="C29" s="389"/>
      <c r="D29" s="5"/>
      <c r="E29" s="5"/>
      <c r="F29" s="5"/>
      <c r="G29" s="5"/>
      <c r="H29" s="5"/>
      <c r="I29" s="5"/>
      <c r="J29" s="5"/>
      <c r="K29" s="5"/>
      <c r="L29" s="5"/>
      <c r="M29" s="5"/>
      <c r="N29" s="5"/>
      <c r="O29" s="5"/>
      <c r="P29" s="5"/>
    </row>
    <row r="30" spans="1:16" ht="45" hidden="1" customHeight="1" x14ac:dyDescent="0.2">
      <c r="A30" s="223" t="s">
        <v>3587</v>
      </c>
      <c r="B30" s="388" t="s">
        <v>3588</v>
      </c>
      <c r="C30" s="389"/>
      <c r="D30" s="5"/>
      <c r="E30" s="5"/>
      <c r="F30" s="5"/>
      <c r="G30" s="5"/>
      <c r="H30" s="5"/>
      <c r="I30" s="5"/>
      <c r="J30" s="5"/>
      <c r="K30" s="5"/>
      <c r="L30" s="5"/>
      <c r="M30" s="5"/>
      <c r="N30" s="5"/>
      <c r="O30" s="5"/>
      <c r="P30" s="5"/>
    </row>
    <row r="31" spans="1:16" ht="45" hidden="1" customHeight="1" x14ac:dyDescent="0.2">
      <c r="A31" s="223" t="s">
        <v>3589</v>
      </c>
      <c r="B31" s="388" t="s">
        <v>3590</v>
      </c>
      <c r="C31" s="389"/>
      <c r="D31" s="5"/>
      <c r="E31" s="5"/>
      <c r="F31" s="5"/>
      <c r="G31" s="5"/>
      <c r="H31" s="5"/>
      <c r="I31" s="5"/>
      <c r="J31" s="5"/>
      <c r="K31" s="5"/>
      <c r="L31" s="5"/>
      <c r="M31" s="5"/>
      <c r="N31" s="5"/>
      <c r="O31" s="5"/>
      <c r="P31" s="5"/>
    </row>
    <row r="32" spans="1:16" ht="45" hidden="1" customHeight="1" x14ac:dyDescent="0.2">
      <c r="A32" s="223" t="s">
        <v>3591</v>
      </c>
      <c r="B32" s="388" t="s">
        <v>3592</v>
      </c>
      <c r="C32" s="389"/>
      <c r="D32" s="5"/>
      <c r="E32" s="5"/>
      <c r="F32" s="5"/>
      <c r="G32" s="5"/>
      <c r="H32" s="5"/>
      <c r="I32" s="5"/>
      <c r="J32" s="5"/>
      <c r="K32" s="5"/>
      <c r="L32" s="5"/>
      <c r="M32" s="5"/>
      <c r="N32" s="5"/>
      <c r="O32" s="5"/>
      <c r="P32" s="5"/>
    </row>
    <row r="33" spans="1:16" ht="72" hidden="1" customHeight="1" x14ac:dyDescent="0.2">
      <c r="A33" s="223" t="s">
        <v>3593</v>
      </c>
      <c r="B33" s="388" t="s">
        <v>3594</v>
      </c>
      <c r="C33" s="389"/>
      <c r="D33" s="5"/>
      <c r="E33" s="5"/>
      <c r="F33" s="5"/>
      <c r="G33" s="5"/>
      <c r="H33" s="5"/>
      <c r="I33" s="5"/>
      <c r="J33" s="5"/>
      <c r="K33" s="5"/>
      <c r="L33" s="5"/>
      <c r="M33" s="5"/>
      <c r="N33" s="5"/>
      <c r="O33" s="5"/>
      <c r="P33" s="5"/>
    </row>
    <row r="34" spans="1:16" ht="79.5" hidden="1" customHeight="1" x14ac:dyDescent="0.2">
      <c r="A34" s="223" t="s">
        <v>3595</v>
      </c>
      <c r="B34" s="388" t="s">
        <v>3596</v>
      </c>
      <c r="C34" s="389"/>
      <c r="D34" s="5"/>
      <c r="E34" s="5"/>
      <c r="F34" s="5"/>
      <c r="G34" s="5"/>
      <c r="H34" s="5"/>
      <c r="I34" s="5"/>
      <c r="J34" s="5"/>
      <c r="K34" s="5"/>
      <c r="L34" s="5"/>
      <c r="M34" s="5"/>
      <c r="N34" s="5"/>
      <c r="O34" s="5"/>
      <c r="P34" s="5"/>
    </row>
    <row r="35" spans="1:16" ht="70.5" hidden="1" customHeight="1" x14ac:dyDescent="0.2">
      <c r="A35" s="223" t="s">
        <v>3597</v>
      </c>
      <c r="B35" s="388" t="s">
        <v>3598</v>
      </c>
      <c r="C35" s="389"/>
      <c r="D35" s="5"/>
      <c r="E35" s="5"/>
      <c r="F35" s="5"/>
      <c r="G35" s="5"/>
      <c r="H35" s="5"/>
      <c r="I35" s="5"/>
      <c r="J35" s="5"/>
      <c r="K35" s="5"/>
      <c r="L35" s="5"/>
      <c r="M35" s="5"/>
      <c r="N35" s="5"/>
      <c r="O35" s="5"/>
      <c r="P35" s="5"/>
    </row>
    <row r="36" spans="1:16" ht="45.75" hidden="1" customHeight="1" x14ac:dyDescent="0.2">
      <c r="A36" s="223" t="s">
        <v>3599</v>
      </c>
      <c r="B36" s="388" t="s">
        <v>3600</v>
      </c>
      <c r="C36" s="389"/>
      <c r="D36" s="5"/>
      <c r="E36" s="5"/>
      <c r="F36" s="5"/>
      <c r="G36" s="5"/>
      <c r="H36" s="5"/>
      <c r="I36" s="5"/>
      <c r="J36" s="5"/>
      <c r="K36" s="5"/>
      <c r="L36" s="5"/>
      <c r="M36" s="5"/>
      <c r="N36" s="5"/>
      <c r="O36" s="5"/>
      <c r="P36" s="5"/>
    </row>
    <row r="37" spans="1:16" ht="54.75" hidden="1" customHeight="1" x14ac:dyDescent="0.2">
      <c r="A37" s="223" t="s">
        <v>3601</v>
      </c>
      <c r="B37" s="388" t="s">
        <v>3602</v>
      </c>
      <c r="C37" s="389"/>
      <c r="D37" s="5"/>
      <c r="E37" s="5"/>
      <c r="F37" s="5"/>
      <c r="G37" s="5"/>
      <c r="H37" s="5"/>
      <c r="I37" s="5"/>
      <c r="J37" s="5"/>
      <c r="K37" s="5"/>
      <c r="L37" s="5"/>
      <c r="M37" s="5"/>
      <c r="N37" s="5"/>
      <c r="O37" s="5"/>
      <c r="P37" s="5"/>
    </row>
    <row r="38" spans="1:16" ht="37.5" hidden="1" customHeight="1" x14ac:dyDescent="0.2">
      <c r="A38" s="223" t="s">
        <v>3603</v>
      </c>
      <c r="B38" s="388" t="s">
        <v>3604</v>
      </c>
      <c r="C38" s="389"/>
      <c r="D38" s="5"/>
      <c r="E38" s="5"/>
      <c r="F38" s="5"/>
      <c r="G38" s="5"/>
      <c r="H38" s="5"/>
      <c r="I38" s="5"/>
      <c r="J38" s="5"/>
      <c r="K38" s="5"/>
      <c r="L38" s="5"/>
      <c r="M38" s="5"/>
      <c r="N38" s="5"/>
      <c r="O38" s="5"/>
      <c r="P38" s="5"/>
    </row>
    <row r="39" spans="1:16" ht="61.5" hidden="1" customHeight="1" x14ac:dyDescent="0.2">
      <c r="A39" s="223" t="s">
        <v>3605</v>
      </c>
      <c r="B39" s="388" t="s">
        <v>3606</v>
      </c>
      <c r="C39" s="389"/>
      <c r="D39" s="5"/>
      <c r="E39" s="5"/>
      <c r="F39" s="5"/>
      <c r="G39" s="5"/>
      <c r="H39" s="5"/>
      <c r="I39" s="5"/>
      <c r="J39" s="5"/>
      <c r="K39" s="5"/>
      <c r="L39" s="5"/>
      <c r="M39" s="5"/>
      <c r="N39" s="5"/>
      <c r="O39" s="5"/>
      <c r="P39" s="5"/>
    </row>
    <row r="40" spans="1:16" ht="53.25" hidden="1" customHeight="1" x14ac:dyDescent="0.2">
      <c r="A40" s="223" t="s">
        <v>3607</v>
      </c>
      <c r="B40" s="388" t="s">
        <v>3608</v>
      </c>
      <c r="C40" s="389"/>
      <c r="D40" s="5"/>
      <c r="E40" s="5"/>
      <c r="F40" s="5"/>
      <c r="G40" s="5"/>
      <c r="H40" s="5"/>
      <c r="I40" s="5"/>
      <c r="J40" s="5"/>
      <c r="K40" s="5"/>
      <c r="L40" s="5"/>
      <c r="M40" s="5"/>
      <c r="N40" s="5"/>
      <c r="O40" s="5"/>
      <c r="P40" s="5"/>
    </row>
    <row r="41" spans="1:16" ht="73.5" hidden="1" customHeight="1" x14ac:dyDescent="0.2">
      <c r="A41" s="223" t="s">
        <v>3609</v>
      </c>
      <c r="B41" s="388" t="s">
        <v>3610</v>
      </c>
      <c r="C41" s="389"/>
      <c r="D41" s="5"/>
      <c r="E41" s="5"/>
      <c r="F41" s="5"/>
      <c r="G41" s="5"/>
      <c r="H41" s="5"/>
      <c r="I41" s="5"/>
      <c r="J41" s="5"/>
      <c r="K41" s="5"/>
      <c r="L41" s="5"/>
      <c r="M41" s="5"/>
      <c r="N41" s="5"/>
      <c r="O41" s="5"/>
      <c r="P41" s="5"/>
    </row>
    <row r="42" spans="1:16" ht="57.75" hidden="1" customHeight="1" x14ac:dyDescent="0.2">
      <c r="A42" s="223" t="s">
        <v>3611</v>
      </c>
      <c r="B42" s="388" t="s">
        <v>3612</v>
      </c>
      <c r="C42" s="389"/>
      <c r="D42" s="5"/>
      <c r="E42" s="5"/>
      <c r="F42" s="5"/>
      <c r="G42" s="5"/>
      <c r="H42" s="5"/>
      <c r="I42" s="5"/>
      <c r="J42" s="5"/>
      <c r="K42" s="5"/>
      <c r="L42" s="5"/>
      <c r="M42" s="5"/>
      <c r="N42" s="5"/>
      <c r="O42" s="5"/>
      <c r="P42" s="5"/>
    </row>
    <row r="43" spans="1:16" ht="84" hidden="1" customHeight="1" x14ac:dyDescent="0.2">
      <c r="A43" s="223" t="s">
        <v>3613</v>
      </c>
      <c r="B43" s="388" t="s">
        <v>3614</v>
      </c>
      <c r="C43" s="389"/>
      <c r="D43" s="5"/>
      <c r="E43" s="5"/>
      <c r="F43" s="5"/>
      <c r="G43" s="5"/>
      <c r="H43" s="5"/>
      <c r="I43" s="5"/>
      <c r="J43" s="5"/>
      <c r="K43" s="5"/>
      <c r="L43" s="5"/>
      <c r="M43" s="5"/>
      <c r="N43" s="5"/>
      <c r="O43" s="5"/>
      <c r="P43" s="5"/>
    </row>
    <row r="44" spans="1:16" ht="48" hidden="1" customHeight="1" x14ac:dyDescent="0.2">
      <c r="A44" s="223" t="s">
        <v>3615</v>
      </c>
      <c r="B44" s="388" t="s">
        <v>3616</v>
      </c>
      <c r="C44" s="389"/>
      <c r="D44" s="5"/>
      <c r="E44" s="5"/>
      <c r="F44" s="5"/>
      <c r="G44" s="5"/>
      <c r="H44" s="5"/>
      <c r="I44" s="5"/>
      <c r="J44" s="5"/>
      <c r="K44" s="5"/>
      <c r="L44" s="5"/>
      <c r="M44" s="5"/>
      <c r="N44" s="5"/>
      <c r="O44" s="5"/>
      <c r="P44" s="5"/>
    </row>
    <row r="45" spans="1:16" ht="57" hidden="1" customHeight="1" x14ac:dyDescent="0.2">
      <c r="A45" s="223" t="s">
        <v>3617</v>
      </c>
      <c r="B45" s="388" t="s">
        <v>3618</v>
      </c>
      <c r="C45" s="389"/>
      <c r="D45" s="5"/>
      <c r="E45" s="5"/>
      <c r="F45" s="5"/>
      <c r="G45" s="5"/>
      <c r="H45" s="5"/>
      <c r="I45" s="5"/>
      <c r="J45" s="5"/>
      <c r="K45" s="5"/>
      <c r="L45" s="5"/>
      <c r="M45" s="5"/>
      <c r="N45" s="5"/>
      <c r="O45" s="5"/>
      <c r="P45" s="5"/>
    </row>
    <row r="46" spans="1:16" ht="73.5" hidden="1" customHeight="1" x14ac:dyDescent="0.2">
      <c r="A46" s="223" t="s">
        <v>3619</v>
      </c>
      <c r="B46" s="393" t="s">
        <v>3620</v>
      </c>
      <c r="C46" s="389"/>
      <c r="D46" s="5"/>
      <c r="E46" s="5"/>
      <c r="F46" s="5"/>
      <c r="G46" s="5"/>
      <c r="H46" s="5"/>
      <c r="I46" s="5"/>
      <c r="J46" s="5"/>
      <c r="K46" s="5"/>
      <c r="L46" s="5"/>
      <c r="M46" s="5"/>
      <c r="N46" s="5"/>
      <c r="O46" s="5"/>
      <c r="P46" s="5"/>
    </row>
    <row r="47" spans="1:16" ht="66" hidden="1" customHeight="1" x14ac:dyDescent="0.2">
      <c r="A47" s="39" t="s">
        <v>3621</v>
      </c>
      <c r="B47" s="394" t="s">
        <v>3622</v>
      </c>
      <c r="C47" s="394"/>
      <c r="D47" s="5"/>
      <c r="E47" s="5"/>
      <c r="F47" s="5"/>
      <c r="G47" s="5"/>
      <c r="H47" s="5"/>
      <c r="I47" s="5"/>
      <c r="J47" s="5"/>
      <c r="K47" s="5"/>
      <c r="L47" s="5"/>
      <c r="M47" s="5"/>
      <c r="N47" s="5"/>
      <c r="O47" s="5"/>
      <c r="P47" s="5"/>
    </row>
    <row r="48" spans="1:16" ht="123.75" customHeight="1" x14ac:dyDescent="0.2">
      <c r="A48" s="202" t="s">
        <v>3623</v>
      </c>
      <c r="B48" s="392" t="s">
        <v>3624</v>
      </c>
      <c r="C48" s="391"/>
      <c r="D48" s="5"/>
      <c r="E48" s="5"/>
      <c r="F48" s="5"/>
      <c r="G48" s="5"/>
      <c r="H48" s="5"/>
      <c r="I48" s="5"/>
      <c r="J48" s="5"/>
      <c r="K48" s="5"/>
      <c r="L48" s="5"/>
      <c r="M48" s="5"/>
      <c r="N48" s="5"/>
      <c r="O48" s="5"/>
      <c r="P48" s="5"/>
    </row>
    <row r="49" spans="1:16" ht="34.5" customHeight="1" x14ac:dyDescent="0.2">
      <c r="A49" s="202" t="s">
        <v>3625</v>
      </c>
      <c r="B49" s="390" t="s">
        <v>3626</v>
      </c>
      <c r="C49" s="391"/>
      <c r="D49" s="5"/>
      <c r="E49" s="5"/>
      <c r="F49" s="5"/>
      <c r="G49" s="5"/>
      <c r="H49" s="5"/>
      <c r="I49" s="5"/>
      <c r="J49" s="5"/>
      <c r="K49" s="5"/>
      <c r="L49" s="5"/>
      <c r="M49" s="5"/>
      <c r="N49" s="5"/>
      <c r="O49" s="5"/>
      <c r="P49" s="5"/>
    </row>
    <row r="50" spans="1:16" ht="34.5" customHeight="1" x14ac:dyDescent="0.2">
      <c r="A50" s="202" t="s">
        <v>3627</v>
      </c>
      <c r="B50" s="390" t="s">
        <v>3628</v>
      </c>
      <c r="C50" s="391"/>
      <c r="D50" s="5"/>
      <c r="E50" s="5"/>
      <c r="F50" s="5"/>
      <c r="G50" s="5"/>
      <c r="H50" s="5"/>
      <c r="I50" s="5"/>
      <c r="J50" s="5"/>
      <c r="K50" s="5"/>
      <c r="L50" s="5"/>
      <c r="M50" s="5"/>
      <c r="N50" s="5"/>
      <c r="O50" s="5"/>
      <c r="P50" s="5"/>
    </row>
    <row r="51" spans="1:16" ht="31.5" customHeight="1" x14ac:dyDescent="0.2">
      <c r="A51" s="224" t="s">
        <v>3629</v>
      </c>
      <c r="B51" s="388" t="s">
        <v>3630</v>
      </c>
      <c r="C51" s="389"/>
      <c r="D51" s="5"/>
      <c r="E51" s="5"/>
      <c r="F51" s="5"/>
      <c r="G51" s="5"/>
      <c r="H51" s="5"/>
      <c r="I51" s="5"/>
      <c r="J51" s="5"/>
      <c r="K51" s="5"/>
      <c r="L51" s="5"/>
      <c r="M51" s="5"/>
      <c r="N51" s="5"/>
      <c r="O51" s="5"/>
      <c r="P51" s="5"/>
    </row>
    <row r="52" spans="1:16" ht="31.5" customHeight="1" x14ac:dyDescent="0.2">
      <c r="A52" s="224" t="s">
        <v>3631</v>
      </c>
      <c r="B52" s="388" t="s">
        <v>3632</v>
      </c>
      <c r="C52" s="389"/>
      <c r="D52" s="5"/>
      <c r="E52" s="5"/>
      <c r="F52" s="5"/>
      <c r="G52" s="5"/>
      <c r="H52" s="5"/>
      <c r="I52" s="5"/>
      <c r="J52" s="5"/>
      <c r="K52" s="5"/>
      <c r="L52" s="5"/>
      <c r="M52" s="5"/>
      <c r="N52" s="5"/>
      <c r="O52" s="5"/>
      <c r="P52" s="5"/>
    </row>
    <row r="53" spans="1:16" ht="31.5" customHeight="1" x14ac:dyDescent="0.2">
      <c r="A53" s="224" t="s">
        <v>3633</v>
      </c>
      <c r="B53" s="395" t="s">
        <v>3634</v>
      </c>
      <c r="C53" s="396"/>
      <c r="D53" s="5"/>
      <c r="E53" s="5"/>
      <c r="F53" s="5"/>
      <c r="G53" s="5"/>
      <c r="H53" s="5"/>
      <c r="I53" s="5"/>
      <c r="J53" s="5"/>
      <c r="K53" s="5"/>
      <c r="L53" s="5"/>
      <c r="M53" s="5"/>
      <c r="N53" s="5"/>
      <c r="O53" s="5"/>
      <c r="P53" s="5"/>
    </row>
    <row r="54" spans="1:16" ht="31.5" customHeight="1" x14ac:dyDescent="0.2">
      <c r="A54" s="224" t="s">
        <v>3635</v>
      </c>
      <c r="B54" s="395" t="s">
        <v>3636</v>
      </c>
      <c r="C54" s="396"/>
      <c r="D54" s="5"/>
      <c r="E54" s="5"/>
      <c r="F54" s="5"/>
      <c r="G54" s="5"/>
      <c r="H54" s="5"/>
      <c r="I54" s="5"/>
      <c r="J54" s="5"/>
      <c r="K54" s="5"/>
      <c r="L54" s="5"/>
      <c r="M54" s="5"/>
      <c r="N54" s="5"/>
      <c r="O54" s="5"/>
      <c r="P54" s="5"/>
    </row>
    <row r="55" spans="1:16" ht="54.6" customHeight="1" x14ac:dyDescent="0.2">
      <c r="A55" s="224" t="s">
        <v>3637</v>
      </c>
      <c r="B55" s="395" t="s">
        <v>3638</v>
      </c>
      <c r="C55" s="396"/>
      <c r="D55" s="5"/>
      <c r="E55" s="5"/>
      <c r="F55" s="5"/>
      <c r="G55" s="5"/>
      <c r="H55" s="5"/>
      <c r="I55" s="5"/>
      <c r="J55" s="5"/>
      <c r="K55" s="5"/>
      <c r="L55" s="5"/>
      <c r="M55" s="5"/>
      <c r="N55" s="5"/>
      <c r="O55" s="5"/>
      <c r="P55" s="5"/>
    </row>
    <row r="56" spans="1:16" ht="54.6" customHeight="1" x14ac:dyDescent="0.2">
      <c r="A56" s="224" t="s">
        <v>3639</v>
      </c>
      <c r="B56" s="395" t="s">
        <v>3640</v>
      </c>
      <c r="C56" s="396"/>
      <c r="D56" s="5"/>
      <c r="E56" s="5"/>
      <c r="F56" s="5"/>
      <c r="G56" s="5"/>
      <c r="H56" s="5"/>
      <c r="I56" s="5"/>
      <c r="J56" s="5"/>
      <c r="K56" s="5"/>
      <c r="L56" s="5"/>
      <c r="M56" s="5"/>
      <c r="N56" s="5"/>
      <c r="O56" s="5"/>
      <c r="P56" s="5"/>
    </row>
    <row r="57" spans="1:16" ht="54" customHeight="1" x14ac:dyDescent="0.2">
      <c r="A57" s="224" t="s">
        <v>3641</v>
      </c>
      <c r="B57" s="395" t="s">
        <v>3642</v>
      </c>
      <c r="C57" s="396"/>
      <c r="D57" s="5"/>
      <c r="E57" s="5"/>
      <c r="F57" s="5"/>
      <c r="G57" s="5"/>
      <c r="H57" s="5"/>
      <c r="I57" s="5"/>
      <c r="J57" s="5"/>
      <c r="K57" s="5"/>
      <c r="L57" s="5"/>
      <c r="M57" s="5"/>
      <c r="N57" s="5"/>
      <c r="O57" s="5"/>
      <c r="P57" s="5"/>
    </row>
    <row r="58" spans="1:16" ht="31.15" customHeight="1" x14ac:dyDescent="0.2">
      <c r="A58" s="270" t="s">
        <v>3643</v>
      </c>
      <c r="B58" s="386" t="s">
        <v>3644</v>
      </c>
      <c r="C58" s="387"/>
      <c r="D58" s="5"/>
      <c r="E58" s="5"/>
      <c r="F58" s="5"/>
      <c r="G58" s="5"/>
      <c r="H58" s="5"/>
      <c r="I58" s="5"/>
      <c r="J58" s="5"/>
      <c r="K58" s="5"/>
      <c r="L58" s="5"/>
      <c r="M58" s="5"/>
      <c r="N58" s="5"/>
      <c r="O58" s="5"/>
      <c r="P58" s="5"/>
    </row>
    <row r="59" spans="1:16" ht="46.5" customHeight="1" x14ac:dyDescent="0.2">
      <c r="A59" s="302" t="s">
        <v>3645</v>
      </c>
      <c r="B59" s="401" t="s">
        <v>3646</v>
      </c>
      <c r="C59" s="40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Promjene</vt:lpstr>
      <vt:lpstr>Kont</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marija.milkovic@opcinakonavle.hr</cp:lastModifiedBy>
  <cp:lastPrinted>2026-02-11T13:35:37Z</cp:lastPrinted>
  <dcterms:created xsi:type="dcterms:W3CDTF">2022-04-01T05:14:30Z</dcterms:created>
  <dcterms:modified xsi:type="dcterms:W3CDTF">2026-02-16T07:50:38Z</dcterms:modified>
</cp:coreProperties>
</file>